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AB318\МОНИТОРИНГИ\МОНИТОРИНГ ОТКРЫТОСТИ БЮДЖЕТНЫХ ДАННЫХ\МОНИТОРИНГИ по ПРОЕКТУ БЮДЖЕТА\Мониторинг открытости бюджетных данных по проекту на 2025-2027\"/>
    </mc:Choice>
  </mc:AlternateContent>
  <xr:revisionPtr revIDLastSave="0" documentId="13_ncr:1_{DE5359B2-948C-4C29-8B05-6F262233D2B9}" xr6:coauthVersionLast="47" xr6:coauthVersionMax="47" xr10:uidLastSave="{00000000-0000-0000-0000-000000000000}"/>
  <bookViews>
    <workbookView xWindow="11505" yWindow="0" windowWidth="22500" windowHeight="15375" xr2:uid="{00000000-000D-0000-FFFF-FFFF00000000}"/>
  </bookViews>
  <sheets>
    <sheet name="Администрация" sheetId="2" r:id="rId1"/>
    <sheet name="образование" sheetId="3" r:id="rId2"/>
    <sheet name="культура" sheetId="4" r:id="rId3"/>
    <sheet name="ЖКХ" sheetId="5" r:id="rId4"/>
  </sheets>
  <definedNames>
    <definedName name="_xlnm.Print_Titles" localSheetId="1">образование!$3:$5</definedName>
    <definedName name="_xlnm.Print_Area" localSheetId="0">Администрация!$A$1:$J$38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5" l="1"/>
  <c r="I35" i="5"/>
  <c r="G35" i="5"/>
  <c r="E35" i="5"/>
  <c r="F7" i="5"/>
  <c r="F6" i="5" s="1"/>
  <c r="J6" i="5"/>
  <c r="H6" i="5"/>
  <c r="J18" i="4" l="1"/>
  <c r="F18" i="4"/>
  <c r="E18" i="4"/>
  <c r="J17" i="4"/>
  <c r="F17" i="4"/>
  <c r="J16" i="4"/>
  <c r="F16" i="4"/>
  <c r="J15" i="4"/>
  <c r="I15" i="4"/>
  <c r="H15" i="4"/>
  <c r="G15" i="4"/>
  <c r="F15" i="4"/>
  <c r="E15" i="4"/>
  <c r="J14" i="4"/>
  <c r="I14" i="4"/>
  <c r="H14" i="4"/>
  <c r="G14" i="4"/>
  <c r="F14" i="4"/>
  <c r="E14" i="4"/>
  <c r="J13" i="4"/>
  <c r="J19" i="4" s="1"/>
  <c r="I13" i="4"/>
  <c r="H13" i="4"/>
  <c r="H19" i="4" s="1"/>
  <c r="G13" i="4"/>
  <c r="F13" i="4"/>
  <c r="F19" i="4" s="1"/>
  <c r="E13" i="4"/>
  <c r="H6" i="2" l="1"/>
  <c r="J6" i="2"/>
  <c r="F6" i="2"/>
  <c r="H15" i="2" l="1"/>
  <c r="J15" i="2"/>
  <c r="F15" i="2"/>
  <c r="H19" i="2" l="1"/>
  <c r="J19" i="2"/>
  <c r="F19" i="2"/>
  <c r="J11" i="2" l="1"/>
  <c r="H11" i="2"/>
  <c r="F11" i="2"/>
  <c r="F33" i="2" l="1"/>
  <c r="H33" i="2"/>
  <c r="J33" i="2"/>
  <c r="Q30" i="2" l="1"/>
</calcChain>
</file>

<file path=xl/sharedStrings.xml><?xml version="1.0" encoding="utf-8"?>
<sst xmlns="http://schemas.openxmlformats.org/spreadsheetml/2006/main" count="412" uniqueCount="203">
  <si>
    <t>№</t>
  </si>
  <si>
    <t>Наименование услуги (работы)</t>
  </si>
  <si>
    <t>Категория потребителей</t>
  </si>
  <si>
    <t>Ед.изм</t>
  </si>
  <si>
    <t>Объем субсидии</t>
  </si>
  <si>
    <t>Производство и распространение телепрограмм</t>
  </si>
  <si>
    <t>В интересах общества</t>
  </si>
  <si>
    <t>Осуществление издательской деятельности</t>
  </si>
  <si>
    <t>Органы государственной власти; органы местного самоуправления; физические лица; юридические лица.</t>
  </si>
  <si>
    <t>см2</t>
  </si>
  <si>
    <t>штука</t>
  </si>
  <si>
    <t>Освещение деятельности органов местного самоуправления</t>
  </si>
  <si>
    <t>ГБАЙТ</t>
  </si>
  <si>
    <t>Обеспечение доступа к объектам спорта</t>
  </si>
  <si>
    <t>чел.</t>
  </si>
  <si>
    <t>Проведение занятий физкультурно-спортивной направленности по месту проживания граждан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</si>
  <si>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</si>
  <si>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</si>
  <si>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</si>
  <si>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час</t>
  </si>
  <si>
    <t xml:space="preserve"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 (за исключением тестирования выполнения нормативов испытаний комплекса ГТО) </t>
  </si>
  <si>
    <t xml:space="preserve">Проведение тестирования выполнения нормативов испытаний (тестов) комплекса ГТО </t>
  </si>
  <si>
    <t xml:space="preserve">Организация и проведение спортивно-оздоровительной работы по развитию физической культуры и спорта среди инвалидов, лиц с ограниченными возможностями здоровья </t>
  </si>
  <si>
    <t>Физические лица</t>
  </si>
  <si>
    <t>Физические лица от 14 до 35 лет</t>
  </si>
  <si>
    <t>не установлен</t>
  </si>
  <si>
    <t>Объем услуги (работы)</t>
  </si>
  <si>
    <t>количество меропр.</t>
  </si>
  <si>
    <t>Количество мероприятий</t>
  </si>
  <si>
    <t>МУ "ИА "Город"</t>
  </si>
  <si>
    <t>МАУ "Мультицентр"</t>
  </si>
  <si>
    <t>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</si>
  <si>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физические лица от 14 до 35 лет</t>
  </si>
  <si>
    <t>Единица</t>
  </si>
  <si>
    <t>Организация и проведение культурно-массовых, просветительских, интеллектуальных мероприятий</t>
  </si>
  <si>
    <t>физические лица</t>
  </si>
  <si>
    <t>МАУ Центр "ПроДвижение"</t>
  </si>
  <si>
    <t>МАУ  ДО "СШЦБИ"</t>
  </si>
  <si>
    <t>Реализация дополнительных образовательных программ спортивной подготовки по неолимпийским видам спорта.                                                                                                                                                                                                                                                                                                                  Учебно-тренировочный этап                                                                                                                                                                                                                                                                                                                                                                                                                                                                                                                           (этап спортивной специализации)                                                                                                                                                                                                                                                                                                                                                                                                                                                                                                                            УШУ</t>
  </si>
  <si>
    <t>Реализация дополнительных образовательных программ спортивной подготовки по неолимпийским видам спорта.                                                                                                                                                                                                                                                                                                                  Этап совершенствования спортивного мастерства                                                                                                                                                                                                                                                                                                                                                                                                                                                                                                                              УШУ</t>
  </si>
  <si>
    <t>Реализация дополнительных образовательных программ спортивной подготовки по неолимпийским видам спорта.                                                                                                                                                                                                                                                                                                                  Этап высшего спортивного мастерства                                                                                                                                                                                                                                                                                                                                                                                                                                                                                                                               УШУ</t>
  </si>
  <si>
    <t>Реализация дополнительных образовательных программ спортивной подготовки по неолимпийским видам спорта.                                                                                                                                                                                                                                                                                                                  Этап начальной подготовки                                                                                                                                                                                                                                                                                                                                                                                                                                                                                                                             РУКОПАШНЫЙ БОЙ</t>
  </si>
  <si>
    <t>Реализация дополнительных образовательных программ спортивной подготовки по неолимпийским видам спорта.                                                                                                                                                                                                                                                                                                                  идам спорта.                                                                                                                                                                                                                                                                                                                Учебно-тренировочный этап                                                                                                                                                                                                                                                                                                                                                                                                                                                                                                                           (этап спортивной специализации)                                                                                                                                                                                                                                                                                                                                                                                                                                                                                                                         РУКОПАШНЫЙ БОЙ</t>
  </si>
  <si>
    <t>Реализация дополнительных образовательных программ спортивной подготовки по неолимпийским видам спорта.                                                                                                                                                                                                                                                                                                                  Этап начальной подготовки                                                                                                                                                                                                                                                                                                                                                                                                                                                                                                                             ВСЕСТИЛЕВОЕ КАРАТЭ</t>
  </si>
  <si>
    <t>Реализация дополнительных образовательных программ спортивной подготовки по олимпийским видам спорта.                                                                                                                                                                                                                                                                                                                           Этап начальной подготовки                                                                                                                                                                                                                                                                                                                                                                                                                                                                                                                             СПОРТИВНАЯ БОРЬБА</t>
  </si>
  <si>
    <t>Реализация дополнительных образовательных программ спортивной подготовки по олимпийским видам спорта.                                                                                                                                                                                                                                                                                                                        Учебно-тренировочный этап                                                                                                                                                                                                                                                                                                                                                                                                                                                                                                                           (этап спортивной специализации)                                                                                                                                                                                                                                                                                                                                                                                                                                                                                                                           СПОРТИВНАЯ БОРЬБА</t>
  </si>
  <si>
    <t>Реализация дополнительных образовательных программ спортивной подготовки по олимпийским видам спорта.                                                                                                                                                                                                                                                                                                                        Этап совершенствования спортивного мастерства                                                                                                                                                                                                                                                                                                                                                                                                                                                                                                      СПОРТИВНАЯ БОРЬБА</t>
  </si>
  <si>
    <t>Обеспечение участия лиц, проходящих спортивную подготовку, в спортивных соревнованиях.                                                                                                                                                                                                                                                                                                                                                  ВСЕРОССИЙСКИЕ</t>
  </si>
  <si>
    <t>Обеспечение участия лиц, проходящих спортивную подготовку, в спортивных соревнованиях.                                                                                                                                                                                                                                                                                                                                                  МЕЖРЕГИОНАЛЬНЫЕ</t>
  </si>
  <si>
    <t>Обеспечение участия лиц, проходящих спортивную подготовку, в спортивных соревнованиях.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участия лиц, проходящих спортивную подготовку, в спортивных соревнованиях.                                                                                                                                                                                                                                                                                                                                                  РЕГИОНАЛЬНЫЕ</t>
  </si>
  <si>
    <t>МУ СОК "Юность"</t>
  </si>
  <si>
    <t>шт.</t>
  </si>
  <si>
    <t>-</t>
  </si>
  <si>
    <t>чел./ тыс. руб.</t>
  </si>
  <si>
    <t>3.1.2  Психолого - медико-педагогическое обследование</t>
  </si>
  <si>
    <t>штук./ тыс. руб.</t>
  </si>
  <si>
    <t>государственные учреждения в интересах общества</t>
  </si>
  <si>
    <t>3.1.1 Методическое обеспечение образовательной деятельности</t>
  </si>
  <si>
    <t>Комплекс процессных мероприятий " Организация деятельности в сфере образования"</t>
  </si>
  <si>
    <t xml:space="preserve"> в интересах общества</t>
  </si>
  <si>
    <r>
      <t xml:space="preserve"> 1.1.10 Обеспечение участия лиц, проходящих </t>
    </r>
    <r>
      <rPr>
        <b/>
        <sz val="12"/>
        <rFont val="Times New Roman"/>
        <family val="1"/>
        <charset val="204"/>
      </rPr>
      <t>спортивную подготовку, в</t>
    </r>
    <r>
      <rPr>
        <sz val="12"/>
        <rFont val="Times New Roman"/>
        <family val="1"/>
        <charset val="204"/>
      </rPr>
      <t xml:space="preserve"> спортивных соревнованиях</t>
    </r>
  </si>
  <si>
    <t xml:space="preserve"> чел./ тыс. руб.</t>
  </si>
  <si>
    <t>физические  лица</t>
  </si>
  <si>
    <r>
      <t>1.1.9 Реализация дополнительных образовательных программ</t>
    </r>
    <r>
      <rPr>
        <b/>
        <sz val="12"/>
        <color indexed="8"/>
        <rFont val="Times New Roman"/>
        <family val="1"/>
        <charset val="204"/>
      </rPr>
      <t xml:space="preserve"> спортивной подготовки</t>
    </r>
    <r>
      <rPr>
        <sz val="12"/>
        <color indexed="8"/>
        <rFont val="Times New Roman"/>
        <family val="1"/>
        <charset val="204"/>
      </rPr>
      <t xml:space="preserve"> по неолимпийским видам спорта </t>
    </r>
  </si>
  <si>
    <r>
      <t>1.1.8 Реализация дополнительных образовательных программ</t>
    </r>
    <r>
      <rPr>
        <b/>
        <sz val="12"/>
        <color indexed="8"/>
        <rFont val="Times New Roman"/>
        <family val="1"/>
        <charset val="204"/>
      </rPr>
      <t xml:space="preserve"> спортивной подготовки</t>
    </r>
    <r>
      <rPr>
        <sz val="12"/>
        <color indexed="8"/>
        <rFont val="Times New Roman"/>
        <family val="1"/>
        <charset val="204"/>
      </rPr>
      <t xml:space="preserve"> по олимпийским видам спорта </t>
    </r>
  </si>
  <si>
    <t xml:space="preserve"> человеко - час./ тыс. руб.</t>
  </si>
  <si>
    <t>1.1.7  Реализация дополнительных общеразвивающих программ для детей с  ограниченными возможностями здоровья</t>
  </si>
  <si>
    <t xml:space="preserve">физические лица </t>
  </si>
  <si>
    <t>1.1.6  Реализация дополнительных  общеразвивающих программ</t>
  </si>
  <si>
    <t>1.1.5  Реализация основных общеобразовательных программ среднего общего образования</t>
  </si>
  <si>
    <t>Физические лица  с  ограниченными возможностями здоровья</t>
  </si>
  <si>
    <t>1.1.4  Реализация основных общеобразовательных программ основного общего образования. Адаптированные образовательные программы основного общего образования</t>
  </si>
  <si>
    <t>1.1.4  Реализация основных общеобразовательных программ основного общего образования</t>
  </si>
  <si>
    <t>1.1.2  Реализация основных общеобразовательных программ начального общего образования. Адаптированные образовательные программы начального общего образования</t>
  </si>
  <si>
    <t>1.1.3  Реализация основных общеобразовательных программ начального общего образования</t>
  </si>
  <si>
    <t>1.1.2 Присмотр и уход</t>
  </si>
  <si>
    <t>физические лица в возрасте до 8 лет</t>
  </si>
  <si>
    <t>1.1.1 Реализация основных общеобразовательных программ дошкольного образования</t>
  </si>
  <si>
    <t>дети</t>
  </si>
  <si>
    <t>1.1.1. Предоставление общедоступного и бесплатного  дошкольного образования детям, создание условий для осуществления присмотра и ухода за детьми</t>
  </si>
  <si>
    <t>Комплекс процессных мероприятий " Обеспечение реализации программ дошкольного, общего  и дополнительного образования"</t>
  </si>
  <si>
    <t>Муниципальная программа  " Развитие образования города Благовещенска"</t>
  </si>
  <si>
    <t>Объем услуги</t>
  </si>
  <si>
    <t>Объем субсидии             ( тыс. руб.)</t>
  </si>
  <si>
    <t>Объем субсидии               ( тыс. руб.)</t>
  </si>
  <si>
    <t>2027 год</t>
  </si>
  <si>
    <t>2026 год</t>
  </si>
  <si>
    <t>2025  год</t>
  </si>
  <si>
    <t>Единица измерения</t>
  </si>
  <si>
    <t>Наименование  услуги ( работы)</t>
  </si>
  <si>
    <t>Объем субсидии (тыс. руб.)</t>
  </si>
  <si>
    <t>Реализация дополнительных общеразвивающих программ</t>
  </si>
  <si>
    <t xml:space="preserve"> человеко-час </t>
  </si>
  <si>
    <t>Реализация дополнительных предпрофессиональных программ в области искусств</t>
  </si>
  <si>
    <t>физические лица, имеющие необходимые для освоения соответствующей образовательной программы творческие способности и физические данные</t>
  </si>
  <si>
    <t>Библиотечное, библиографическое и информационное обслуживание пользователей библиотеки (в стационарных условиях)</t>
  </si>
  <si>
    <t>Количество посещений: в стационарных условиях (единиц)</t>
  </si>
  <si>
    <t>Библиотечное, библиографическое и информационное обслуживание пользователей библиотеки (вне стационара)</t>
  </si>
  <si>
    <t>Количество посещений: вне стационара (единиц)</t>
  </si>
  <si>
    <t>Библиотечное, библиографическое и информационное обслуживание пользователей библиотеки (удаленно через интернет)</t>
  </si>
  <si>
    <t>Количество посещений: удаленно через сеть Интернет (единиц)</t>
  </si>
  <si>
    <t>Формирование, учет, изучение, обеспечение физического сохранения и безопасности фондов библиотеки, включая оцифровку фондов</t>
  </si>
  <si>
    <t>в интересах общества</t>
  </si>
  <si>
    <t>Количество документов (единиц)</t>
  </si>
  <si>
    <t>Библиографическая обработка документов и создание каталогов</t>
  </si>
  <si>
    <t>Организация и проведение культурно-массовых мероприятий</t>
  </si>
  <si>
    <t>физические лица, юридические лица</t>
  </si>
  <si>
    <t>Количество проведенных мероприятий  (единиц)</t>
  </si>
  <si>
    <t>Организация деятельности клубных формирований и формирований самодеятельного народного творчества</t>
  </si>
  <si>
    <t>Количество клубных формирований (единиц)</t>
  </si>
  <si>
    <t>Обеспечение сохранения и использования объектов культурного наследия</t>
  </si>
  <si>
    <t>физические лица, в интересах общества</t>
  </si>
  <si>
    <t>Количество объектов культурного наследия (единиц)</t>
  </si>
  <si>
    <t>Ведение бухгалтерского учета бюджетными учреждениями, формирование регистров бухгалтерского учета</t>
  </si>
  <si>
    <t>юридические лица,  бюджетные учреждения</t>
  </si>
  <si>
    <t xml:space="preserve">Количество отчетов, подлежащих консолидации (единиц)
</t>
  </si>
  <si>
    <t>Формирование финансовой (бухгалтерской) отчетности бюджетных и автономных учреждений</t>
  </si>
  <si>
    <t>бюджетные учреждения, автономные учреждения</t>
  </si>
  <si>
    <t>Содержание (эксплуатация) имущества, находящегося в государственной (муниципальной) собственности</t>
  </si>
  <si>
    <t>юридические лица</t>
  </si>
  <si>
    <t>Эксплуатируемая площадь, в том числе зданий, прилагающей территории (тыс.кв.м)</t>
  </si>
  <si>
    <t>Итого объем субсидии на МЗ</t>
  </si>
  <si>
    <t>х</t>
  </si>
  <si>
    <t>МБУ  "ГСТК"</t>
  </si>
  <si>
    <t>Организация капитального ремонта, ремонта и содержания закрепленных автомобильных дорог общего пользования и искусственных дорожных сооружений в их составе:</t>
  </si>
  <si>
    <t xml:space="preserve">Механизированная очистка проезжей части дорог и улиц, тротуаров от снега       </t>
  </si>
  <si>
    <t>в интересах общества, физические и юридические лица</t>
  </si>
  <si>
    <t>км</t>
  </si>
  <si>
    <t xml:space="preserve">Посыпка перекрестков, автобусных остановок, пешеходных переходов: </t>
  </si>
  <si>
    <t>Заготовка отсева, соли для посыпки дорог, улиц автосамосвалами в штабель:</t>
  </si>
  <si>
    <t xml:space="preserve">  - заготовка отсева</t>
  </si>
  <si>
    <t>тн</t>
  </si>
  <si>
    <t xml:space="preserve">  - противогололедный материал Бионорд</t>
  </si>
  <si>
    <t>кг</t>
  </si>
  <si>
    <t xml:space="preserve">  - концентрат минеральный галит 1 сорт</t>
  </si>
  <si>
    <t>Погрузка и вывоз снега и мусора</t>
  </si>
  <si>
    <t>Дежурство снегоочистительной техники</t>
  </si>
  <si>
    <t>маш/час</t>
  </si>
  <si>
    <t xml:space="preserve">Уборка автобусных остановок, заездных карманов </t>
  </si>
  <si>
    <t>шт</t>
  </si>
  <si>
    <t xml:space="preserve">Механизированное подметание проезжей части дорог, улиц, тротуаров автомашинами </t>
  </si>
  <si>
    <t xml:space="preserve">Мойка а/б покрытия дорог, улиц  </t>
  </si>
  <si>
    <t>Полив гравийных дорог</t>
  </si>
  <si>
    <t xml:space="preserve">Содержание ливневой канализации ( очистка дождеприемных колодцев от или и грязи, пропаривание, промывка и механизированная очистка ливневой канализации, нарезка, прочистка, углубление водоотводных канав/кюветов, устройство системы водоотведения, ремонт дождеприемных колодцев, замена люков смотровых колодцев, открытие, закрытие дождеприемных колодцев ливневой канализации, изготовление и установка ливневых решеток):  </t>
  </si>
  <si>
    <t xml:space="preserve">  - Очистка дождеприемных колодцев от ила и грязи </t>
  </si>
  <si>
    <t xml:space="preserve">  - Пропаривание, промывка и механизированная очистка ливневой канализации</t>
  </si>
  <si>
    <t xml:space="preserve">  - Нарезка, прочистка, углубление водоотводных канав/кюветов</t>
  </si>
  <si>
    <t xml:space="preserve">  - Устройство системы водоотведения (железобетонных лотков, труб.)</t>
  </si>
  <si>
    <t>пог.м</t>
  </si>
  <si>
    <t xml:space="preserve">  - Ремонт дождеприемных колодцев, замена люков смотровых колодцев</t>
  </si>
  <si>
    <t xml:space="preserve">  - Изготовление и установка ливневых решеток</t>
  </si>
  <si>
    <t xml:space="preserve">Ремонтное профилирование гравийных дорог с (без) добавлением (ия) нового материала, устранение выбоин, провалов в проезжей части путем подсыпки, устройство обочин, срезка лишнего грунта </t>
  </si>
  <si>
    <t>Комплексная уборка дорог, уборка в прилотковой части дорог от наносов грунта с  вывозом в отвал</t>
  </si>
  <si>
    <t xml:space="preserve">Аварийно-восстановительные работы (ямочный ремонт дорожного полотна, струйно-инъекционный метод, заливка трещин битумной мастикой)  </t>
  </si>
  <si>
    <t>м²</t>
  </si>
  <si>
    <t xml:space="preserve">Откачка ливневых/сточных вод </t>
  </si>
  <si>
    <t xml:space="preserve">Ремонт, покраска автобусных остановок, пешеходных, леерных и барьерных ограждений, мойка барьерного ограждения     </t>
  </si>
  <si>
    <t xml:space="preserve">Ремонт тротуаров, дорожных и тротуарных бордюрных камней </t>
  </si>
  <si>
    <t xml:space="preserve">Вырубка сорной растительности (кустарников, деревьев) и выкашивание газонов вдоль улиц и дорог (без сбора, погрузки и вывоза скошенной травы)   </t>
  </si>
  <si>
    <t xml:space="preserve">Содержание мостов, мостовых сооружений (путепроводы), эстакад, виадуков    </t>
  </si>
  <si>
    <t>Техническое обслуживание светофорных объектов</t>
  </si>
  <si>
    <t>Техническое обслуживание дорожных знаков</t>
  </si>
  <si>
    <t>Нанесение линий дорожной разметки краской</t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</si>
  <si>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</si>
  <si>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Нанесение линий дорожной разметки краской с применением ручной разметочной машины</t>
  </si>
  <si>
    <t>Монтаж плоского дорожного знака со стойкой</t>
  </si>
  <si>
    <t>Установка и снятие временного дорожного знака</t>
  </si>
  <si>
    <t>Замена дорожных знаков с заменой крепежного кронштейна</t>
  </si>
  <si>
    <t>Установка сигнальных столбиков (пластик)</t>
  </si>
  <si>
    <t>Стойка для установки знака (4,5м)</t>
  </si>
  <si>
    <t>Комплект креплений для установки щита на опору</t>
  </si>
  <si>
    <t>комплект</t>
  </si>
  <si>
    <t>Дорожный знак индивидуального проектирования без уголка</t>
  </si>
  <si>
    <t>Уборка территории и аналогичная деятельность:</t>
  </si>
  <si>
    <t>Содержание территорий вдоль улиц и дорог в городе</t>
  </si>
  <si>
    <t>Уборка набережной, площади им. Ленина, Победы</t>
  </si>
  <si>
    <t>Уборка пляжей</t>
  </si>
  <si>
    <t>Содержание туалетов</t>
  </si>
  <si>
    <t>Содержание ДОГ боксов</t>
  </si>
  <si>
    <t>Акция "Город берегу"</t>
  </si>
  <si>
    <t>т</t>
  </si>
  <si>
    <t>Содержание контейнерных площадок</t>
  </si>
  <si>
    <t>Техническое обслуживание флагштока</t>
  </si>
  <si>
    <t>Общегородские мероприятия</t>
  </si>
  <si>
    <t>Уборка несанкционированных свалок:</t>
  </si>
  <si>
    <t xml:space="preserve">  - Вывоз и утилизация мусора</t>
  </si>
  <si>
    <t>Организация благоустройства и озеленения:</t>
  </si>
  <si>
    <t>Содержание скверов, площадей и зелёных зон</t>
  </si>
  <si>
    <t>Устройство газонов</t>
  </si>
  <si>
    <t>Санитарная обрезка свободно растущих деревьев</t>
  </si>
  <si>
    <t>Санитарная рубка аварийных, сухостойных деревьев</t>
  </si>
  <si>
    <r>
      <t>м</t>
    </r>
    <r>
      <rPr>
        <vertAlign val="superscript"/>
        <sz val="11"/>
        <rFont val="Times New Roman"/>
        <family val="1"/>
        <charset val="204"/>
      </rPr>
      <t>3</t>
    </r>
  </si>
  <si>
    <t>Удаление поросли, штамбовка</t>
  </si>
  <si>
    <t>Организация и содержание мест захоронения:</t>
  </si>
  <si>
    <t>Содержание мест захоронения:</t>
  </si>
  <si>
    <r>
      <t>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</si>
  <si>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Сведения о планируемых на 2025 год и плановый период 2026 и 2027 годов объемах оказания муниципальных услуг (работ) муниуипальными учреждениям города Благовещенска и объемах субсидии на финансовое обеспечение муниципальных заданий на оказание соответствующих услуг (выполнение работ)</t>
  </si>
  <si>
    <t>Сведения о планируемых на 2025 год и плановый период 2026 и 2027 годов объемах оказания муниципальных услуг (работ) муниципальными учреждениям города Благовещенска и объемах субсидии на финансовое обеспечение муниципальных заданий на оказание соответствующих услуг (выполнение работ)</t>
  </si>
  <si>
    <t>Установка искусственной неровности на дороге</t>
  </si>
  <si>
    <t>Ремонт искусственной неровности на дороге</t>
  </si>
  <si>
    <t>Техническое обслуживание искусственной неровности на дороге</t>
  </si>
  <si>
    <t>Дорожный знак на щите 90*90 со световозвращающей флуоресцентной пленкой желто-зеленого цвета</t>
  </si>
  <si>
    <t>Щит со световозвращающей флуоресцентной пленкой желто-зеленого цвета с изображением одного дорожного знака и таблички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</si>
</sst>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₽_-;\-* #,##0.00\ _₽_-;_-* &quot;-&quot;??\ _₽_-;_-@_-"/>
    <numFmt numFmtId="165" formatCode="#,##0.0"/>
    <numFmt numFmtId="166" formatCode="_-* #,##0\ _₽_-;\-* #,##0\ _₽_-;_-* &quot;-&quot;??\ _₽_-;_-@_-"/>
    <numFmt numFmtId="167" formatCode="_-* #,##0.000000\ _₽_-;\-* #,##0.000000\ _₽_-;_-* &quot;-&quot;??\ _₽_-;_-@_-"/>
    <numFmt numFmtId="168" formatCode="_-* #,##0_р_._-;\-* #,##0_р_._-;_-* &quot;-&quot;_р_._-;_-@_-"/>
    <numFmt numFmtId="169" formatCode="_-* #,##0.0\ _₽_-;\-* #,##0.0\ _₽_-;_-* &quot;-&quot;??\ _₽_-;_-@_-"/>
    <numFmt numFmtId="170" formatCode="_-* #,##0.0\ _₽_-;\-* #,##0.0\ _₽_-;_-* &quot;-&quot;?\ _₽_-;_-@_-"/>
    <numFmt numFmtId="171" formatCode="0.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2"/>
    </font>
    <font>
      <sz val="12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3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sz val="13"/>
      <name val="Arial Cyr"/>
      <charset val="204"/>
    </font>
    <font>
      <b/>
      <sz val="13"/>
      <name val="Arial Cyr"/>
      <charset val="204"/>
    </font>
    <font>
      <sz val="13.5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/>
    <xf numFmtId="164" fontId="2" fillId="0" borderId="0" applyFont="0" applyFill="0" applyBorder="0" applyAlignment="0" applyProtection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14" fillId="6" borderId="3" applyNumberFormat="0" applyAlignment="0" applyProtection="0"/>
    <xf numFmtId="0" fontId="15" fillId="7" borderId="4" applyNumberFormat="0" applyAlignment="0" applyProtection="0"/>
    <xf numFmtId="0" fontId="16" fillId="7" borderId="3" applyNumberFormat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10" fillId="0" borderId="11" applyNumberFormat="0" applyFill="0" applyAlignment="0" applyProtection="0"/>
    <xf numFmtId="0" fontId="11" fillId="8" borderId="6" applyNumberFormat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8" fillId="0" borderId="0"/>
    <xf numFmtId="0" fontId="22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7" fillId="9" borderId="7" applyNumberFormat="0" applyFont="0" applyAlignment="0" applyProtection="0"/>
    <xf numFmtId="0" fontId="23" fillId="0" borderId="5" applyNumberFormat="0" applyFill="0" applyAlignment="0" applyProtection="0"/>
    <xf numFmtId="0" fontId="13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24" fillId="3" borderId="0" applyNumberFormat="0" applyBorder="0" applyAlignment="0" applyProtection="0"/>
    <xf numFmtId="0" fontId="26" fillId="0" borderId="0"/>
  </cellStyleXfs>
  <cellXfs count="191">
    <xf numFmtId="0" fontId="0" fillId="0" borderId="0" xfId="0"/>
    <xf numFmtId="4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 applyBorder="1"/>
    <xf numFmtId="165" fontId="3" fillId="0" borderId="0" xfId="0" applyNumberFormat="1" applyFont="1" applyFill="1" applyBorder="1" applyAlignment="1">
      <alignment horizontal="right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/>
    <xf numFmtId="0" fontId="3" fillId="0" borderId="16" xfId="0" applyFont="1" applyFill="1" applyBorder="1"/>
    <xf numFmtId="166" fontId="4" fillId="0" borderId="20" xfId="1" applyNumberFormat="1" applyFont="1" applyFill="1" applyBorder="1" applyAlignment="1">
      <alignment horizontal="center"/>
    </xf>
    <xf numFmtId="0" fontId="3" fillId="0" borderId="14" xfId="0" applyFont="1" applyFill="1" applyBorder="1"/>
    <xf numFmtId="165" fontId="5" fillId="0" borderId="12" xfId="0" applyNumberFormat="1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wrapText="1"/>
    </xf>
    <xf numFmtId="0" fontId="3" fillId="0" borderId="17" xfId="0" applyFont="1" applyFill="1" applyBorder="1"/>
    <xf numFmtId="0" fontId="4" fillId="0" borderId="1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167" fontId="3" fillId="0" borderId="17" xfId="1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wrapText="1"/>
    </xf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 applyAlignment="1">
      <alignment wrapText="1"/>
    </xf>
    <xf numFmtId="0" fontId="0" fillId="0" borderId="20" xfId="0" applyFill="1" applyBorder="1"/>
    <xf numFmtId="164" fontId="6" fillId="0" borderId="20" xfId="1" applyFont="1" applyFill="1" applyBorder="1"/>
    <xf numFmtId="164" fontId="6" fillId="0" borderId="21" xfId="1" applyFont="1" applyFill="1" applyBorder="1"/>
    <xf numFmtId="164" fontId="3" fillId="0" borderId="15" xfId="1" applyFont="1" applyFill="1" applyBorder="1"/>
    <xf numFmtId="0" fontId="3" fillId="0" borderId="17" xfId="0" applyFont="1" applyFill="1" applyBorder="1" applyAlignment="1">
      <alignment horizontal="center" wrapText="1"/>
    </xf>
    <xf numFmtId="166" fontId="4" fillId="0" borderId="17" xfId="1" applyNumberFormat="1" applyFont="1" applyFill="1" applyBorder="1" applyAlignment="1">
      <alignment horizontal="center"/>
    </xf>
    <xf numFmtId="164" fontId="3" fillId="0" borderId="17" xfId="1" applyFont="1" applyFill="1" applyBorder="1"/>
    <xf numFmtId="164" fontId="3" fillId="0" borderId="18" xfId="1" applyFont="1" applyFill="1" applyBorder="1"/>
    <xf numFmtId="166" fontId="3" fillId="0" borderId="17" xfId="1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65" fontId="5" fillId="0" borderId="13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66" fontId="3" fillId="0" borderId="1" xfId="1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166" fontId="4" fillId="0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/>
    <xf numFmtId="166" fontId="3" fillId="0" borderId="1" xfId="1" applyNumberFormat="1" applyFont="1" applyFill="1" applyBorder="1" applyAlignment="1"/>
    <xf numFmtId="164" fontId="3" fillId="0" borderId="1" xfId="1" applyFont="1" applyFill="1" applyBorder="1"/>
    <xf numFmtId="0" fontId="3" fillId="0" borderId="19" xfId="0" applyFont="1" applyFill="1" applyBorder="1"/>
    <xf numFmtId="166" fontId="3" fillId="0" borderId="20" xfId="1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166" fontId="3" fillId="0" borderId="19" xfId="1" applyNumberFormat="1" applyFont="1" applyFill="1" applyBorder="1" applyAlignment="1">
      <alignment horizontal="center"/>
    </xf>
    <xf numFmtId="166" fontId="6" fillId="0" borderId="20" xfId="1" applyNumberFormat="1" applyFont="1" applyFill="1" applyBorder="1" applyAlignment="1">
      <alignment horizontal="left"/>
    </xf>
    <xf numFmtId="169" fontId="6" fillId="0" borderId="20" xfId="1" applyNumberFormat="1" applyFont="1" applyFill="1" applyBorder="1" applyAlignment="1">
      <alignment horizontal="center"/>
    </xf>
    <xf numFmtId="169" fontId="6" fillId="0" borderId="21" xfId="1" applyNumberFormat="1" applyFont="1" applyFill="1" applyBorder="1" applyAlignment="1">
      <alignment horizontal="center"/>
    </xf>
    <xf numFmtId="0" fontId="3" fillId="0" borderId="14" xfId="0" applyFont="1" applyFill="1" applyBorder="1" applyAlignment="1"/>
    <xf numFmtId="0" fontId="3" fillId="0" borderId="14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right"/>
    </xf>
    <xf numFmtId="0" fontId="3" fillId="0" borderId="17" xfId="0" applyFont="1" applyFill="1" applyBorder="1" applyAlignment="1"/>
    <xf numFmtId="169" fontId="3" fillId="0" borderId="15" xfId="1" applyNumberFormat="1" applyFont="1" applyFill="1" applyBorder="1" applyAlignment="1">
      <alignment horizontal="right"/>
    </xf>
    <xf numFmtId="166" fontId="3" fillId="0" borderId="1" xfId="1" applyNumberFormat="1" applyFont="1" applyFill="1" applyBorder="1" applyAlignment="1">
      <alignment horizontal="right"/>
    </xf>
    <xf numFmtId="169" fontId="3" fillId="0" borderId="17" xfId="1" applyNumberFormat="1" applyFont="1" applyFill="1" applyBorder="1" applyAlignment="1">
      <alignment horizontal="right"/>
    </xf>
    <xf numFmtId="169" fontId="3" fillId="0" borderId="18" xfId="1" applyNumberFormat="1" applyFont="1" applyFill="1" applyBorder="1" applyAlignment="1">
      <alignment horizontal="right"/>
    </xf>
    <xf numFmtId="0" fontId="6" fillId="0" borderId="20" xfId="0" applyFont="1" applyFill="1" applyBorder="1"/>
    <xf numFmtId="0" fontId="6" fillId="0" borderId="20" xfId="0" applyFont="1" applyFill="1" applyBorder="1" applyAlignment="1">
      <alignment horizontal="center" wrapText="1"/>
    </xf>
    <xf numFmtId="166" fontId="6" fillId="0" borderId="20" xfId="1" applyNumberFormat="1" applyFont="1" applyFill="1" applyBorder="1" applyAlignment="1">
      <alignment horizontal="center"/>
    </xf>
    <xf numFmtId="4" fontId="6" fillId="0" borderId="20" xfId="0" applyNumberFormat="1" applyFont="1" applyFill="1" applyBorder="1" applyAlignment="1">
      <alignment horizontal="center"/>
    </xf>
    <xf numFmtId="166" fontId="3" fillId="0" borderId="17" xfId="1" applyNumberFormat="1" applyFont="1" applyFill="1" applyBorder="1" applyAlignment="1">
      <alignment horizontal="right"/>
    </xf>
    <xf numFmtId="169" fontId="3" fillId="0" borderId="1" xfId="1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center"/>
    </xf>
    <xf numFmtId="0" fontId="3" fillId="0" borderId="22" xfId="0" applyFont="1" applyFill="1" applyBorder="1" applyAlignment="1"/>
    <xf numFmtId="4" fontId="6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4" fontId="3" fillId="2" borderId="1" xfId="0" applyNumberFormat="1" applyFont="1" applyFill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0" fontId="27" fillId="0" borderId="0" xfId="47" applyFont="1"/>
    <xf numFmtId="0" fontId="27" fillId="2" borderId="0" xfId="47" applyFont="1" applyFill="1"/>
    <xf numFmtId="0" fontId="28" fillId="0" borderId="0" xfId="47" applyFont="1" applyAlignment="1">
      <alignment horizontal="left"/>
    </xf>
    <xf numFmtId="3" fontId="31" fillId="2" borderId="1" xfId="47" applyNumberFormat="1" applyFont="1" applyFill="1" applyBorder="1" applyAlignment="1">
      <alignment horizontal="center" vertical="center"/>
    </xf>
    <xf numFmtId="3" fontId="31" fillId="0" borderId="1" xfId="47" applyNumberFormat="1" applyFont="1" applyBorder="1" applyAlignment="1">
      <alignment horizontal="center" vertical="center"/>
    </xf>
    <xf numFmtId="165" fontId="31" fillId="0" borderId="1" xfId="47" applyNumberFormat="1" applyFont="1" applyBorder="1" applyAlignment="1">
      <alignment horizontal="center" vertical="center" wrapText="1"/>
    </xf>
    <xf numFmtId="165" fontId="31" fillId="0" borderId="1" xfId="47" applyNumberFormat="1" applyFont="1" applyBorder="1" applyAlignment="1">
      <alignment wrapText="1"/>
    </xf>
    <xf numFmtId="165" fontId="4" fillId="2" borderId="1" xfId="47" applyNumberFormat="1" applyFont="1" applyFill="1" applyBorder="1" applyAlignment="1">
      <alignment horizontal="center" vertical="top"/>
    </xf>
    <xf numFmtId="3" fontId="4" fillId="2" borderId="1" xfId="47" applyNumberFormat="1" applyFont="1" applyFill="1" applyBorder="1" applyAlignment="1">
      <alignment horizontal="center" vertical="top"/>
    </xf>
    <xf numFmtId="3" fontId="33" fillId="0" borderId="1" xfId="47" applyNumberFormat="1" applyFont="1" applyBorder="1" applyAlignment="1">
      <alignment horizontal="center" vertical="top"/>
    </xf>
    <xf numFmtId="0" fontId="33" fillId="0" borderId="1" xfId="47" applyFont="1" applyBorder="1" applyAlignment="1">
      <alignment horizontal="center" vertical="top" wrapText="1"/>
    </xf>
    <xf numFmtId="0" fontId="3" fillId="0" borderId="1" xfId="47" applyFont="1" applyBorder="1" applyAlignment="1">
      <alignment horizontal="center" vertical="center" wrapText="1"/>
    </xf>
    <xf numFmtId="0" fontId="33" fillId="0" borderId="1" xfId="47" applyFont="1" applyBorder="1" applyAlignment="1">
      <alignment horizontal="left" vertical="top" wrapText="1"/>
    </xf>
    <xf numFmtId="165" fontId="4" fillId="2" borderId="25" xfId="47" applyNumberFormat="1" applyFont="1" applyFill="1" applyBorder="1" applyAlignment="1">
      <alignment horizontal="center" vertical="top"/>
    </xf>
    <xf numFmtId="3" fontId="4" fillId="2" borderId="25" xfId="47" applyNumberFormat="1" applyFont="1" applyFill="1" applyBorder="1" applyAlignment="1">
      <alignment horizontal="center" vertical="top"/>
    </xf>
    <xf numFmtId="3" fontId="33" fillId="0" borderId="25" xfId="47" applyNumberFormat="1" applyFont="1" applyBorder="1" applyAlignment="1">
      <alignment horizontal="center" vertical="top"/>
    </xf>
    <xf numFmtId="0" fontId="33" fillId="0" borderId="25" xfId="47" applyFont="1" applyBorder="1" applyAlignment="1">
      <alignment horizontal="center" vertical="top" wrapText="1"/>
    </xf>
    <xf numFmtId="0" fontId="3" fillId="2" borderId="2" xfId="47" applyFont="1" applyFill="1" applyBorder="1" applyAlignment="1">
      <alignment horizontal="center" vertical="center" wrapText="1"/>
    </xf>
    <xf numFmtId="0" fontId="33" fillId="0" borderId="25" xfId="47" applyFont="1" applyBorder="1" applyAlignment="1">
      <alignment horizontal="left" vertical="top" wrapText="1"/>
    </xf>
    <xf numFmtId="0" fontId="4" fillId="0" borderId="1" xfId="47" applyFont="1" applyBorder="1" applyAlignment="1">
      <alignment horizontal="center" vertical="top" wrapText="1"/>
    </xf>
    <xf numFmtId="0" fontId="3" fillId="0" borderId="1" xfId="47" applyFont="1" applyBorder="1" applyAlignment="1">
      <alignment horizontal="center" vertical="top" wrapText="1"/>
    </xf>
    <xf numFmtId="0" fontId="3" fillId="0" borderId="1" xfId="47" applyFont="1" applyBorder="1" applyAlignment="1">
      <alignment horizontal="left" vertical="top" wrapText="1"/>
    </xf>
    <xf numFmtId="3" fontId="4" fillId="0" borderId="1" xfId="47" applyNumberFormat="1" applyFont="1" applyBorder="1" applyAlignment="1">
      <alignment horizontal="center" vertical="top"/>
    </xf>
    <xf numFmtId="0" fontId="4" fillId="0" borderId="1" xfId="47" applyFont="1" applyBorder="1" applyAlignment="1">
      <alignment horizontal="left" vertical="top" wrapText="1"/>
    </xf>
    <xf numFmtId="165" fontId="33" fillId="2" borderId="1" xfId="47" applyNumberFormat="1" applyFont="1" applyFill="1" applyBorder="1" applyAlignment="1">
      <alignment horizontal="center" vertical="top"/>
    </xf>
    <xf numFmtId="3" fontId="33" fillId="2" borderId="1" xfId="47" applyNumberFormat="1" applyFont="1" applyFill="1" applyBorder="1" applyAlignment="1">
      <alignment horizontal="center" vertical="top"/>
    </xf>
    <xf numFmtId="0" fontId="33" fillId="2" borderId="1" xfId="47" applyFont="1" applyFill="1" applyBorder="1" applyAlignment="1">
      <alignment horizontal="center" vertical="top" wrapText="1"/>
    </xf>
    <xf numFmtId="0" fontId="33" fillId="2" borderId="1" xfId="47" applyFont="1" applyFill="1" applyBorder="1" applyAlignment="1">
      <alignment horizontal="left" vertical="top" wrapText="1"/>
    </xf>
    <xf numFmtId="165" fontId="4" fillId="0" borderId="1" xfId="47" applyNumberFormat="1" applyFont="1" applyBorder="1" applyAlignment="1">
      <alignment vertical="top" wrapText="1"/>
    </xf>
    <xf numFmtId="0" fontId="30" fillId="2" borderId="1" xfId="47" applyFont="1" applyFill="1" applyBorder="1"/>
    <xf numFmtId="3" fontId="39" fillId="2" borderId="1" xfId="47" applyNumberFormat="1" applyFont="1" applyFill="1" applyBorder="1" applyAlignment="1">
      <alignment horizontal="center"/>
    </xf>
    <xf numFmtId="3" fontId="39" fillId="0" borderId="1" xfId="47" applyNumberFormat="1" applyFont="1" applyBorder="1" applyAlignment="1">
      <alignment horizontal="center"/>
    </xf>
    <xf numFmtId="0" fontId="39" fillId="2" borderId="1" xfId="47" applyFont="1" applyFill="1" applyBorder="1" applyAlignment="1">
      <alignment horizontal="center"/>
    </xf>
    <xf numFmtId="3" fontId="31" fillId="2" borderId="25" xfId="47" applyNumberFormat="1" applyFont="1" applyFill="1" applyBorder="1" applyAlignment="1">
      <alignment horizontal="center" vertical="center" wrapText="1"/>
    </xf>
    <xf numFmtId="3" fontId="31" fillId="2" borderId="1" xfId="47" applyNumberFormat="1" applyFont="1" applyFill="1" applyBorder="1" applyAlignment="1">
      <alignment horizontal="center" vertical="center" wrapText="1"/>
    </xf>
    <xf numFmtId="0" fontId="42" fillId="2" borderId="0" xfId="47" applyFont="1" applyFill="1"/>
    <xf numFmtId="0" fontId="42" fillId="0" borderId="0" xfId="47" applyFont="1"/>
    <xf numFmtId="0" fontId="42" fillId="0" borderId="30" xfId="47" applyFont="1" applyBorder="1"/>
    <xf numFmtId="0" fontId="4" fillId="34" borderId="1" xfId="47" applyFont="1" applyFill="1" applyBorder="1" applyAlignment="1">
      <alignment vertical="top" wrapText="1"/>
    </xf>
    <xf numFmtId="0" fontId="3" fillId="2" borderId="1" xfId="47" applyFont="1" applyFill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165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70" fontId="3" fillId="0" borderId="1" xfId="0" applyNumberFormat="1" applyFont="1" applyBorder="1" applyAlignment="1">
      <alignment horizontal="center" vertical="center"/>
    </xf>
    <xf numFmtId="171" fontId="3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9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5" fontId="29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31" xfId="0" applyNumberFormat="1" applyFont="1" applyBorder="1" applyAlignment="1">
      <alignment horizontal="center" vertical="center" wrapText="1"/>
    </xf>
    <xf numFmtId="0" fontId="25" fillId="0" borderId="0" xfId="0" applyFont="1"/>
    <xf numFmtId="0" fontId="25" fillId="0" borderId="1" xfId="0" applyFont="1" applyBorder="1" applyAlignment="1">
      <alignment horizontal="center" vertical="center"/>
    </xf>
    <xf numFmtId="0" fontId="43" fillId="2" borderId="2" xfId="0" applyFont="1" applyFill="1" applyBorder="1" applyAlignment="1">
      <alignment vertical="top" wrapText="1"/>
    </xf>
    <xf numFmtId="0" fontId="25" fillId="0" borderId="1" xfId="0" applyFont="1" applyBorder="1"/>
    <xf numFmtId="0" fontId="43" fillId="0" borderId="1" xfId="0" applyFont="1" applyBorder="1"/>
    <xf numFmtId="165" fontId="25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65" fontId="0" fillId="0" borderId="1" xfId="0" applyNumberFormat="1" applyBorder="1"/>
    <xf numFmtId="2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wrapText="1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171" fontId="44" fillId="0" borderId="1" xfId="0" applyNumberFormat="1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/>
    </xf>
    <xf numFmtId="165" fontId="0" fillId="0" borderId="2" xfId="0" applyNumberFormat="1" applyBorder="1"/>
    <xf numFmtId="0" fontId="1" fillId="0" borderId="1" xfId="0" applyFont="1" applyBorder="1" applyAlignment="1">
      <alignment vertical="center" wrapText="1"/>
    </xf>
    <xf numFmtId="0" fontId="29" fillId="0" borderId="25" xfId="0" applyFont="1" applyBorder="1" applyAlignment="1">
      <alignment horizontal="center" vertical="center"/>
    </xf>
    <xf numFmtId="0" fontId="44" fillId="0" borderId="1" xfId="0" applyFont="1" applyBorder="1" applyAlignment="1">
      <alignment horizontal="left" vertical="center" wrapText="1"/>
    </xf>
    <xf numFmtId="0" fontId="44" fillId="0" borderId="25" xfId="0" applyFont="1" applyBorder="1" applyAlignment="1">
      <alignment horizontal="center" vertical="center"/>
    </xf>
    <xf numFmtId="0" fontId="43" fillId="0" borderId="1" xfId="0" applyFont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/>
    </xf>
    <xf numFmtId="4" fontId="44" fillId="0" borderId="1" xfId="1" applyNumberFormat="1" applyFont="1" applyBorder="1" applyAlignment="1">
      <alignment horizontal="center" vertical="center"/>
    </xf>
    <xf numFmtId="2" fontId="44" fillId="0" borderId="1" xfId="0" applyNumberFormat="1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/>
    </xf>
    <xf numFmtId="0" fontId="38" fillId="2" borderId="24" xfId="47" applyFont="1" applyFill="1" applyBorder="1" applyAlignment="1">
      <alignment horizontal="center" vertical="center" wrapText="1"/>
    </xf>
    <xf numFmtId="0" fontId="41" fillId="2" borderId="29" xfId="47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165" fontId="38" fillId="0" borderId="24" xfId="47" applyNumberFormat="1" applyFont="1" applyBorder="1" applyAlignment="1">
      <alignment horizontal="center"/>
    </xf>
    <xf numFmtId="165" fontId="38" fillId="0" borderId="23" xfId="47" applyNumberFormat="1" applyFont="1" applyBorder="1" applyAlignment="1">
      <alignment horizontal="center"/>
    </xf>
    <xf numFmtId="0" fontId="37" fillId="0" borderId="23" xfId="47" applyFont="1" applyBorder="1" applyAlignment="1">
      <alignment horizontal="center"/>
    </xf>
    <xf numFmtId="0" fontId="37" fillId="0" borderId="29" xfId="47" applyFont="1" applyBorder="1" applyAlignment="1">
      <alignment horizontal="center"/>
    </xf>
    <xf numFmtId="165" fontId="31" fillId="0" borderId="24" xfId="47" applyNumberFormat="1" applyFont="1" applyBorder="1" applyAlignment="1">
      <alignment horizontal="center" vertical="center" wrapText="1"/>
    </xf>
    <xf numFmtId="165" fontId="31" fillId="0" borderId="23" xfId="47" applyNumberFormat="1" applyFont="1" applyBorder="1" applyAlignment="1">
      <alignment horizontal="center" vertical="center" wrapText="1"/>
    </xf>
    <xf numFmtId="0" fontId="30" fillId="0" borderId="23" xfId="47" applyFont="1" applyBorder="1" applyAlignment="1">
      <alignment horizontal="center" vertical="center" wrapText="1"/>
    </xf>
    <xf numFmtId="0" fontId="30" fillId="0" borderId="29" xfId="47" applyFont="1" applyBorder="1" applyAlignment="1">
      <alignment horizontal="center" vertical="center" wrapText="1"/>
    </xf>
    <xf numFmtId="165" fontId="31" fillId="0" borderId="24" xfId="47" applyNumberFormat="1" applyFont="1" applyBorder="1" applyAlignment="1">
      <alignment horizontal="center" wrapText="1"/>
    </xf>
    <xf numFmtId="165" fontId="31" fillId="0" borderId="23" xfId="47" applyNumberFormat="1" applyFont="1" applyBorder="1" applyAlignment="1">
      <alignment horizontal="center" wrapText="1"/>
    </xf>
    <xf numFmtId="165" fontId="31" fillId="0" borderId="29" xfId="47" applyNumberFormat="1" applyFont="1" applyBorder="1" applyAlignment="1">
      <alignment horizontal="center" wrapText="1"/>
    </xf>
    <xf numFmtId="165" fontId="4" fillId="0" borderId="28" xfId="47" applyNumberFormat="1" applyFont="1" applyBorder="1" applyAlignment="1">
      <alignment horizontal="center" vertical="center" wrapText="1"/>
    </xf>
    <xf numFmtId="165" fontId="4" fillId="0" borderId="27" xfId="47" applyNumberFormat="1" applyFont="1" applyBorder="1" applyAlignment="1">
      <alignment horizontal="center" vertical="center" wrapText="1"/>
    </xf>
    <xf numFmtId="0" fontId="34" fillId="0" borderId="27" xfId="47" applyFont="1" applyBorder="1" applyAlignment="1">
      <alignment horizontal="center" vertical="center" wrapText="1"/>
    </xf>
    <xf numFmtId="0" fontId="34" fillId="0" borderId="26" xfId="47" applyFont="1" applyBorder="1" applyAlignment="1">
      <alignment horizontal="center" vertical="center" wrapText="1"/>
    </xf>
    <xf numFmtId="165" fontId="31" fillId="0" borderId="1" xfId="47" applyNumberFormat="1" applyFont="1" applyBorder="1" applyAlignment="1">
      <alignment horizontal="center" vertical="center" wrapText="1"/>
    </xf>
    <xf numFmtId="0" fontId="30" fillId="0" borderId="1" xfId="47" applyFont="1" applyBorder="1"/>
    <xf numFmtId="165" fontId="31" fillId="0" borderId="2" xfId="47" applyNumberFormat="1" applyFont="1" applyBorder="1" applyAlignment="1">
      <alignment horizontal="center" vertical="center" wrapText="1"/>
    </xf>
    <xf numFmtId="0" fontId="40" fillId="0" borderId="25" xfId="47" applyFont="1" applyBorder="1"/>
    <xf numFmtId="0" fontId="6" fillId="0" borderId="1" xfId="0" applyFont="1" applyBorder="1" applyAlignment="1">
      <alignment horizontal="right" vertical="center"/>
    </xf>
    <xf numFmtId="165" fontId="32" fillId="0" borderId="0" xfId="0" applyNumberFormat="1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29" fillId="0" borderId="1" xfId="0" applyNumberFormat="1" applyFont="1" applyBorder="1" applyAlignment="1">
      <alignment horizontal="center" vertical="center" wrapText="1"/>
    </xf>
  </cellXfs>
  <cellStyles count="48">
    <cellStyle name="20% — акцент1" xfId="3" xr:uid="{00000000-0005-0000-0000-000000000000}"/>
    <cellStyle name="20% — акцент2" xfId="4" xr:uid="{00000000-0005-0000-0000-000001000000}"/>
    <cellStyle name="20% — акцент3" xfId="5" xr:uid="{00000000-0005-0000-0000-000002000000}"/>
    <cellStyle name="20% — акцент4" xfId="6" xr:uid="{00000000-0005-0000-0000-000003000000}"/>
    <cellStyle name="20% — акцент5" xfId="7" xr:uid="{00000000-0005-0000-0000-000004000000}"/>
    <cellStyle name="20% — акцент6" xfId="8" xr:uid="{00000000-0005-0000-0000-000005000000}"/>
    <cellStyle name="40% — акцент1" xfId="9" xr:uid="{00000000-0005-0000-0000-000006000000}"/>
    <cellStyle name="40% — акцент2" xfId="10" xr:uid="{00000000-0005-0000-0000-000007000000}"/>
    <cellStyle name="40% — акцент3" xfId="11" xr:uid="{00000000-0005-0000-0000-000008000000}"/>
    <cellStyle name="40% — акцент4" xfId="12" xr:uid="{00000000-0005-0000-0000-000009000000}"/>
    <cellStyle name="40% — акцент5" xfId="13" xr:uid="{00000000-0005-0000-0000-00000A000000}"/>
    <cellStyle name="40% — акцент6" xfId="14" xr:uid="{00000000-0005-0000-0000-00000B000000}"/>
    <cellStyle name="60% — акцент1" xfId="15" xr:uid="{00000000-0005-0000-0000-00000C000000}"/>
    <cellStyle name="60% — акцент2" xfId="16" xr:uid="{00000000-0005-0000-0000-00000D000000}"/>
    <cellStyle name="60% — акцент3" xfId="17" xr:uid="{00000000-0005-0000-0000-00000E000000}"/>
    <cellStyle name="60% — акцент4" xfId="18" xr:uid="{00000000-0005-0000-0000-00000F000000}"/>
    <cellStyle name="60% — акцент5" xfId="19" xr:uid="{00000000-0005-0000-0000-000010000000}"/>
    <cellStyle name="60% — акцент6" xfId="20" xr:uid="{00000000-0005-0000-0000-000011000000}"/>
    <cellStyle name="Акцент1 2" xfId="21" xr:uid="{00000000-0005-0000-0000-000012000000}"/>
    <cellStyle name="Акцент2 2" xfId="22" xr:uid="{00000000-0005-0000-0000-000013000000}"/>
    <cellStyle name="Акцент3 2" xfId="23" xr:uid="{00000000-0005-0000-0000-000014000000}"/>
    <cellStyle name="Акцент4 2" xfId="24" xr:uid="{00000000-0005-0000-0000-000015000000}"/>
    <cellStyle name="Акцент5 2" xfId="25" xr:uid="{00000000-0005-0000-0000-000016000000}"/>
    <cellStyle name="Акцент6 2" xfId="26" xr:uid="{00000000-0005-0000-0000-000017000000}"/>
    <cellStyle name="Ввод  2" xfId="27" xr:uid="{00000000-0005-0000-0000-000018000000}"/>
    <cellStyle name="Вывод 2" xfId="28" xr:uid="{00000000-0005-0000-0000-000019000000}"/>
    <cellStyle name="Вычисление 2" xfId="29" xr:uid="{00000000-0005-0000-0000-00001A000000}"/>
    <cellStyle name="Заголовок 1 2" xfId="30" xr:uid="{00000000-0005-0000-0000-00001B000000}"/>
    <cellStyle name="Заголовок 2 2" xfId="31" xr:uid="{00000000-0005-0000-0000-00001C000000}"/>
    <cellStyle name="Заголовок 3 2" xfId="32" xr:uid="{00000000-0005-0000-0000-00001D000000}"/>
    <cellStyle name="Заголовок 4 2" xfId="33" xr:uid="{00000000-0005-0000-0000-00001E000000}"/>
    <cellStyle name="Итог 2" xfId="34" xr:uid="{00000000-0005-0000-0000-00001F000000}"/>
    <cellStyle name="Контрольная ячейка 2" xfId="35" xr:uid="{00000000-0005-0000-0000-000020000000}"/>
    <cellStyle name="Название 2" xfId="36" xr:uid="{00000000-0005-0000-0000-000021000000}"/>
    <cellStyle name="Нейтральный 2" xfId="37" xr:uid="{00000000-0005-0000-0000-000022000000}"/>
    <cellStyle name="Обычный" xfId="0" builtinId="0"/>
    <cellStyle name="Обычный 2" xfId="38" xr:uid="{00000000-0005-0000-0000-000024000000}"/>
    <cellStyle name="Обычный 3" xfId="2" xr:uid="{00000000-0005-0000-0000-000025000000}"/>
    <cellStyle name="Обычный 4" xfId="47" xr:uid="{336E4961-153F-4206-9C68-ECFDE7476F21}"/>
    <cellStyle name="Плохой 2" xfId="39" xr:uid="{00000000-0005-0000-0000-000026000000}"/>
    <cellStyle name="Пояснение 2" xfId="40" xr:uid="{00000000-0005-0000-0000-000027000000}"/>
    <cellStyle name="Примечание 2" xfId="41" xr:uid="{00000000-0005-0000-0000-000028000000}"/>
    <cellStyle name="Связанная ячейка 2" xfId="42" xr:uid="{00000000-0005-0000-0000-000029000000}"/>
    <cellStyle name="Текст предупреждения 2" xfId="43" xr:uid="{00000000-0005-0000-0000-00002A000000}"/>
    <cellStyle name="Финансовый" xfId="1" builtinId="3"/>
    <cellStyle name="Финансовый [0] 2" xfId="45" xr:uid="{00000000-0005-0000-0000-00002C000000}"/>
    <cellStyle name="Финансовый 2" xfId="44" xr:uid="{00000000-0005-0000-0000-00002D000000}"/>
    <cellStyle name="Хороший 2" xfId="46" xr:uid="{00000000-0005-0000-0000-00002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"/>
  <sheetViews>
    <sheetView tabSelected="1" zoomScaleNormal="100" workbookViewId="0">
      <selection activeCell="D8" sqref="D8"/>
    </sheetView>
  </sheetViews>
  <sheetFormatPr defaultRowHeight="15" x14ac:dyDescent="0.25"/>
  <cols>
    <col min="1" max="1" width="5.5703125" customWidth="1"/>
    <col min="2" max="2" width="48.28515625" customWidth="1"/>
    <col min="3" max="3" width="33.140625" customWidth="1"/>
    <col min="4" max="4" width="14.7109375" customWidth="1"/>
    <col min="5" max="5" width="16.28515625" customWidth="1"/>
    <col min="6" max="6" width="14.28515625" style="7" customWidth="1"/>
    <col min="7" max="7" width="14.28515625" customWidth="1"/>
    <col min="8" max="8" width="16.140625" style="7" customWidth="1"/>
    <col min="9" max="9" width="14.7109375" customWidth="1"/>
    <col min="10" max="10" width="14.28515625" style="7" customWidth="1"/>
    <col min="12" max="12" width="15.5703125" bestFit="1" customWidth="1"/>
    <col min="13" max="13" width="11.28515625" customWidth="1"/>
    <col min="14" max="14" width="12.85546875" customWidth="1"/>
    <col min="15" max="15" width="11" customWidth="1"/>
    <col min="16" max="16" width="12.5703125" customWidth="1"/>
  </cols>
  <sheetData>
    <row r="1" spans="1:17" ht="56.25" customHeight="1" x14ac:dyDescent="0.25">
      <c r="A1" s="188" t="s">
        <v>197</v>
      </c>
      <c r="B1" s="188"/>
      <c r="C1" s="188"/>
      <c r="D1" s="188"/>
      <c r="E1" s="188"/>
      <c r="F1" s="188"/>
      <c r="G1" s="188"/>
      <c r="H1" s="188"/>
      <c r="I1" s="188"/>
      <c r="J1" s="188"/>
    </row>
    <row r="4" spans="1:17" ht="30.75" customHeight="1" x14ac:dyDescent="0.25">
      <c r="A4" s="164" t="s">
        <v>0</v>
      </c>
      <c r="B4" s="164" t="s">
        <v>1</v>
      </c>
      <c r="C4" s="164" t="s">
        <v>2</v>
      </c>
      <c r="D4" s="164" t="s">
        <v>3</v>
      </c>
      <c r="E4" s="162" t="s">
        <v>87</v>
      </c>
      <c r="F4" s="163"/>
      <c r="G4" s="162" t="s">
        <v>86</v>
      </c>
      <c r="H4" s="163"/>
      <c r="I4" s="162" t="s">
        <v>85</v>
      </c>
      <c r="J4" s="163"/>
    </row>
    <row r="5" spans="1:17" ht="53.25" customHeight="1" x14ac:dyDescent="0.25">
      <c r="A5" s="165"/>
      <c r="B5" s="165"/>
      <c r="C5" s="165"/>
      <c r="D5" s="165"/>
      <c r="E5" s="6" t="s">
        <v>26</v>
      </c>
      <c r="F5" s="6" t="s">
        <v>4</v>
      </c>
      <c r="G5" s="6" t="s">
        <v>26</v>
      </c>
      <c r="H5" s="6" t="s">
        <v>4</v>
      </c>
      <c r="I5" s="6" t="s">
        <v>26</v>
      </c>
      <c r="J5" s="6" t="s">
        <v>4</v>
      </c>
    </row>
    <row r="6" spans="1:17" ht="15.75" hidden="1" x14ac:dyDescent="0.25">
      <c r="A6" s="12"/>
      <c r="B6" s="33" t="s">
        <v>29</v>
      </c>
      <c r="C6" s="33"/>
      <c r="D6" s="33"/>
      <c r="E6" s="33"/>
      <c r="F6" s="24">
        <f>SUM(F7:F10)</f>
        <v>33638.300000000003</v>
      </c>
      <c r="G6" s="24"/>
      <c r="H6" s="24">
        <f t="shared" ref="H6:J6" si="0">SUM(H7:H10)</f>
        <v>34815.9</v>
      </c>
      <c r="I6" s="24"/>
      <c r="J6" s="24">
        <f t="shared" si="0"/>
        <v>36037.4</v>
      </c>
    </row>
    <row r="7" spans="1:17" ht="31.5" x14ac:dyDescent="0.25">
      <c r="A7" s="32">
        <v>1</v>
      </c>
      <c r="B7" s="35" t="s">
        <v>5</v>
      </c>
      <c r="C7" s="35" t="s">
        <v>6</v>
      </c>
      <c r="D7" s="34" t="s">
        <v>19</v>
      </c>
      <c r="E7" s="36">
        <v>1530</v>
      </c>
      <c r="F7" s="73">
        <v>20834.8</v>
      </c>
      <c r="G7" s="36">
        <v>1530</v>
      </c>
      <c r="H7" s="74">
        <v>21530.2</v>
      </c>
      <c r="I7" s="36">
        <v>1530</v>
      </c>
      <c r="J7" s="75">
        <v>22251.200000000001</v>
      </c>
    </row>
    <row r="8" spans="1:17" ht="48" customHeight="1" x14ac:dyDescent="0.25">
      <c r="A8" s="166">
        <v>2</v>
      </c>
      <c r="B8" s="167" t="s">
        <v>7</v>
      </c>
      <c r="C8" s="167" t="s">
        <v>8</v>
      </c>
      <c r="D8" s="38" t="s">
        <v>9</v>
      </c>
      <c r="E8" s="36">
        <v>357913</v>
      </c>
      <c r="F8" s="161">
        <v>1601.3</v>
      </c>
      <c r="G8" s="36">
        <v>357913</v>
      </c>
      <c r="H8" s="161">
        <v>1650.8</v>
      </c>
      <c r="I8" s="36">
        <v>357913</v>
      </c>
      <c r="J8" s="161">
        <v>1701.8</v>
      </c>
    </row>
    <row r="9" spans="1:17" ht="45.75" customHeight="1" x14ac:dyDescent="0.25">
      <c r="A9" s="166"/>
      <c r="B9" s="167"/>
      <c r="C9" s="167"/>
      <c r="D9" s="38" t="s">
        <v>10</v>
      </c>
      <c r="E9" s="36">
        <v>500</v>
      </c>
      <c r="F9" s="161"/>
      <c r="G9" s="36">
        <v>500</v>
      </c>
      <c r="H9" s="161"/>
      <c r="I9" s="36">
        <v>500</v>
      </c>
      <c r="J9" s="161"/>
    </row>
    <row r="10" spans="1:17" ht="39.75" customHeight="1" thickBot="1" x14ac:dyDescent="0.3">
      <c r="A10" s="13">
        <v>3</v>
      </c>
      <c r="B10" s="14" t="s">
        <v>11</v>
      </c>
      <c r="C10" s="56" t="s">
        <v>52</v>
      </c>
      <c r="D10" s="16" t="s">
        <v>12</v>
      </c>
      <c r="E10" s="17">
        <v>0.60973500000000003</v>
      </c>
      <c r="F10" s="73">
        <v>11202.2</v>
      </c>
      <c r="G10" s="18">
        <v>0.60973500000000003</v>
      </c>
      <c r="H10" s="74">
        <v>11634.9</v>
      </c>
      <c r="I10" s="18">
        <v>0.60973500000000003</v>
      </c>
      <c r="J10" s="75">
        <v>12084.4</v>
      </c>
      <c r="L10" s="2"/>
      <c r="M10" s="2"/>
      <c r="N10" s="2"/>
      <c r="O10" s="2"/>
      <c r="P10" s="2"/>
      <c r="Q10" s="2"/>
    </row>
    <row r="11" spans="1:17" ht="21.75" hidden="1" customHeight="1" x14ac:dyDescent="0.25">
      <c r="A11" s="19"/>
      <c r="B11" s="20" t="s">
        <v>30</v>
      </c>
      <c r="C11" s="21"/>
      <c r="D11" s="22"/>
      <c r="E11" s="23"/>
      <c r="F11" s="24">
        <f>SUM(F12:F14)</f>
        <v>13905.8</v>
      </c>
      <c r="G11" s="24"/>
      <c r="H11" s="24">
        <f>SUM(H12:H14)</f>
        <v>14250.2</v>
      </c>
      <c r="I11" s="24"/>
      <c r="J11" s="25">
        <f>SUM(J12:J14)</f>
        <v>14681.7</v>
      </c>
    </row>
    <row r="12" spans="1:17" ht="100.5" customHeight="1" x14ac:dyDescent="0.25">
      <c r="A12" s="32">
        <v>1</v>
      </c>
      <c r="B12" s="35" t="s">
        <v>31</v>
      </c>
      <c r="C12" s="35" t="s">
        <v>32</v>
      </c>
      <c r="D12" s="38" t="s">
        <v>33</v>
      </c>
      <c r="E12" s="39">
        <v>12</v>
      </c>
      <c r="F12" s="43">
        <v>3476.45</v>
      </c>
      <c r="G12" s="39">
        <v>12</v>
      </c>
      <c r="H12" s="43">
        <v>3562.55</v>
      </c>
      <c r="I12" s="39">
        <v>12</v>
      </c>
      <c r="J12" s="26">
        <v>3670.4250000000002</v>
      </c>
    </row>
    <row r="13" spans="1:17" ht="110.25" x14ac:dyDescent="0.25">
      <c r="A13" s="32">
        <v>2</v>
      </c>
      <c r="B13" s="35" t="s">
        <v>18</v>
      </c>
      <c r="C13" s="35" t="s">
        <v>32</v>
      </c>
      <c r="D13" s="38" t="s">
        <v>33</v>
      </c>
      <c r="E13" s="39">
        <v>52</v>
      </c>
      <c r="F13" s="43">
        <v>6952.9</v>
      </c>
      <c r="G13" s="39">
        <v>52</v>
      </c>
      <c r="H13" s="43">
        <v>7125.1</v>
      </c>
      <c r="I13" s="39">
        <v>52</v>
      </c>
      <c r="J13" s="26">
        <v>7340.85</v>
      </c>
    </row>
    <row r="14" spans="1:17" ht="48" thickBot="1" x14ac:dyDescent="0.3">
      <c r="A14" s="13">
        <v>3</v>
      </c>
      <c r="B14" s="14" t="s">
        <v>34</v>
      </c>
      <c r="C14" s="14" t="s">
        <v>35</v>
      </c>
      <c r="D14" s="27" t="s">
        <v>33</v>
      </c>
      <c r="E14" s="28">
        <v>12</v>
      </c>
      <c r="F14" s="29">
        <v>3476.45</v>
      </c>
      <c r="G14" s="28">
        <v>12</v>
      </c>
      <c r="H14" s="29">
        <v>3562.55</v>
      </c>
      <c r="I14" s="28">
        <v>12</v>
      </c>
      <c r="J14" s="30">
        <v>3670.4250000000002</v>
      </c>
    </row>
    <row r="15" spans="1:17" ht="15.75" hidden="1" x14ac:dyDescent="0.25">
      <c r="A15" s="19"/>
      <c r="B15" s="20" t="s">
        <v>36</v>
      </c>
      <c r="C15" s="22"/>
      <c r="D15" s="22"/>
      <c r="E15" s="10"/>
      <c r="F15" s="69">
        <f>SUM(F16:F18)</f>
        <v>23036.5</v>
      </c>
      <c r="G15" s="69"/>
      <c r="H15" s="69">
        <f t="shared" ref="H15:J15" si="1">SUM(H16:H18)</f>
        <v>23951.599999999999</v>
      </c>
      <c r="I15" s="69"/>
      <c r="J15" s="69">
        <f t="shared" si="1"/>
        <v>24780.5</v>
      </c>
      <c r="L15" s="4"/>
      <c r="M15" s="4"/>
      <c r="N15" s="4"/>
      <c r="O15" s="4"/>
      <c r="P15" s="4"/>
      <c r="Q15" s="4"/>
    </row>
    <row r="16" spans="1:17" ht="81" customHeight="1" x14ac:dyDescent="0.25">
      <c r="A16" s="11">
        <v>1</v>
      </c>
      <c r="B16" s="35" t="s">
        <v>16</v>
      </c>
      <c r="C16" s="37" t="s">
        <v>23</v>
      </c>
      <c r="D16" s="38" t="s">
        <v>27</v>
      </c>
      <c r="E16" s="36">
        <v>933</v>
      </c>
      <c r="F16" s="67">
        <v>2304</v>
      </c>
      <c r="G16" s="36">
        <v>933</v>
      </c>
      <c r="H16" s="70">
        <v>2387</v>
      </c>
      <c r="I16" s="36">
        <v>933</v>
      </c>
      <c r="J16" s="72">
        <v>2460.6</v>
      </c>
      <c r="L16" s="4"/>
      <c r="M16" s="5"/>
      <c r="N16" s="5"/>
      <c r="O16" s="5"/>
      <c r="P16" s="4"/>
      <c r="Q16" s="4"/>
    </row>
    <row r="17" spans="1:17" ht="111.75" customHeight="1" x14ac:dyDescent="0.25">
      <c r="A17" s="11">
        <v>2</v>
      </c>
      <c r="B17" s="35" t="s">
        <v>17</v>
      </c>
      <c r="C17" s="35" t="s">
        <v>24</v>
      </c>
      <c r="D17" s="38" t="s">
        <v>27</v>
      </c>
      <c r="E17" s="36">
        <v>1600</v>
      </c>
      <c r="F17" s="67">
        <v>5015.1000000000004</v>
      </c>
      <c r="G17" s="36">
        <v>1600</v>
      </c>
      <c r="H17" s="70">
        <v>5199.8</v>
      </c>
      <c r="I17" s="36">
        <v>1600</v>
      </c>
      <c r="J17" s="72">
        <v>5361.8</v>
      </c>
    </row>
    <row r="18" spans="1:17" ht="97.5" customHeight="1" thickBot="1" x14ac:dyDescent="0.3">
      <c r="A18" s="9">
        <v>3</v>
      </c>
      <c r="B18" s="14" t="s">
        <v>18</v>
      </c>
      <c r="C18" s="15" t="s">
        <v>23</v>
      </c>
      <c r="D18" s="27" t="s">
        <v>27</v>
      </c>
      <c r="E18" s="31">
        <v>250</v>
      </c>
      <c r="F18" s="67">
        <v>15717.4</v>
      </c>
      <c r="G18" s="31">
        <v>250</v>
      </c>
      <c r="H18" s="70">
        <v>16364.8</v>
      </c>
      <c r="I18" s="31">
        <v>250</v>
      </c>
      <c r="J18" s="72">
        <v>16958.099999999999</v>
      </c>
      <c r="L18" s="1"/>
      <c r="M18" s="1"/>
      <c r="N18" s="1"/>
      <c r="O18" s="1"/>
      <c r="P18" s="1"/>
    </row>
    <row r="19" spans="1:17" hidden="1" x14ac:dyDescent="0.25">
      <c r="A19" s="44"/>
      <c r="B19" s="20" t="s">
        <v>37</v>
      </c>
      <c r="C19" s="61"/>
      <c r="D19" s="62"/>
      <c r="E19" s="63"/>
      <c r="F19" s="64">
        <f>SUM(F20:F32)</f>
        <v>32245.700000000004</v>
      </c>
      <c r="G19" s="64"/>
      <c r="H19" s="64">
        <f t="shared" ref="H19:J19" si="2">SUM(H20:H32)</f>
        <v>33202.000000000007</v>
      </c>
      <c r="I19" s="64"/>
      <c r="J19" s="64">
        <f t="shared" si="2"/>
        <v>34209.599999999999</v>
      </c>
      <c r="L19" s="1"/>
      <c r="M19" s="1"/>
      <c r="N19" s="1"/>
      <c r="O19" s="1"/>
      <c r="P19" s="1"/>
    </row>
    <row r="20" spans="1:17" ht="94.5" customHeight="1" x14ac:dyDescent="0.25">
      <c r="A20" s="11">
        <v>1</v>
      </c>
      <c r="B20" s="40" t="s">
        <v>38</v>
      </c>
      <c r="C20" s="37" t="s">
        <v>23</v>
      </c>
      <c r="D20" s="34" t="s">
        <v>14</v>
      </c>
      <c r="E20" s="36">
        <v>31</v>
      </c>
      <c r="F20" s="66">
        <v>6018.4698599999992</v>
      </c>
      <c r="G20" s="58">
        <v>31</v>
      </c>
      <c r="H20" s="66">
        <v>6199.7289599999995</v>
      </c>
      <c r="I20" s="58">
        <v>31</v>
      </c>
      <c r="J20" s="66">
        <v>6390.7025999999996</v>
      </c>
    </row>
    <row r="21" spans="1:17" ht="94.5" x14ac:dyDescent="0.25">
      <c r="A21" s="11">
        <v>2</v>
      </c>
      <c r="B21" s="40" t="s">
        <v>39</v>
      </c>
      <c r="C21" s="37" t="s">
        <v>23</v>
      </c>
      <c r="D21" s="34" t="s">
        <v>14</v>
      </c>
      <c r="E21" s="36">
        <v>17</v>
      </c>
      <c r="F21" s="66">
        <v>3439.5247899999999</v>
      </c>
      <c r="G21" s="58">
        <v>17</v>
      </c>
      <c r="H21" s="66">
        <v>3543.1134400000001</v>
      </c>
      <c r="I21" s="58">
        <v>17</v>
      </c>
      <c r="J21" s="66">
        <v>3652.2538999999997</v>
      </c>
    </row>
    <row r="22" spans="1:17" ht="78.75" x14ac:dyDescent="0.25">
      <c r="A22" s="11">
        <v>3</v>
      </c>
      <c r="B22" s="40" t="s">
        <v>40</v>
      </c>
      <c r="C22" s="37" t="s">
        <v>23</v>
      </c>
      <c r="D22" s="34" t="s">
        <v>14</v>
      </c>
      <c r="E22" s="36">
        <v>2</v>
      </c>
      <c r="F22" s="66">
        <v>1075.7246499999999</v>
      </c>
      <c r="G22" s="58">
        <v>2</v>
      </c>
      <c r="H22" s="66">
        <v>1108.1224</v>
      </c>
      <c r="I22" s="58">
        <v>2</v>
      </c>
      <c r="J22" s="66">
        <v>1142.2565</v>
      </c>
    </row>
    <row r="23" spans="1:17" ht="78.75" x14ac:dyDescent="0.25">
      <c r="A23" s="11">
        <v>4</v>
      </c>
      <c r="B23" s="40" t="s">
        <v>41</v>
      </c>
      <c r="C23" s="37" t="s">
        <v>23</v>
      </c>
      <c r="D23" s="34" t="s">
        <v>14</v>
      </c>
      <c r="E23" s="36">
        <v>16</v>
      </c>
      <c r="F23" s="66">
        <v>1290.8695799999998</v>
      </c>
      <c r="G23" s="58">
        <v>16</v>
      </c>
      <c r="H23" s="66">
        <v>1329.7468799999999</v>
      </c>
      <c r="I23" s="58">
        <v>16</v>
      </c>
      <c r="J23" s="66">
        <v>1370.7078000000001</v>
      </c>
    </row>
    <row r="24" spans="1:17" ht="110.25" x14ac:dyDescent="0.25">
      <c r="A24" s="11">
        <v>5</v>
      </c>
      <c r="B24" s="40" t="s">
        <v>42</v>
      </c>
      <c r="C24" s="37" t="s">
        <v>23</v>
      </c>
      <c r="D24" s="34" t="s">
        <v>14</v>
      </c>
      <c r="E24" s="36">
        <v>24</v>
      </c>
      <c r="F24" s="66">
        <v>4297.3104200000007</v>
      </c>
      <c r="G24" s="58">
        <v>24</v>
      </c>
      <c r="H24" s="66">
        <v>4426.7331199999999</v>
      </c>
      <c r="I24" s="58">
        <v>24</v>
      </c>
      <c r="J24" s="66">
        <v>4563.0922</v>
      </c>
    </row>
    <row r="25" spans="1:17" ht="78.75" x14ac:dyDescent="0.25">
      <c r="A25" s="11">
        <v>6</v>
      </c>
      <c r="B25" s="40" t="s">
        <v>43</v>
      </c>
      <c r="C25" s="37" t="s">
        <v>23</v>
      </c>
      <c r="D25" s="34" t="s">
        <v>14</v>
      </c>
      <c r="E25" s="36">
        <v>30</v>
      </c>
      <c r="F25" s="66">
        <v>3009.2349299999996</v>
      </c>
      <c r="G25" s="58">
        <v>30</v>
      </c>
      <c r="H25" s="66">
        <v>3099.8644799999997</v>
      </c>
      <c r="I25" s="58">
        <v>30</v>
      </c>
      <c r="J25" s="66">
        <v>3195.3512999999998</v>
      </c>
    </row>
    <row r="26" spans="1:17" ht="78.75" x14ac:dyDescent="0.25">
      <c r="A26" s="11">
        <v>7</v>
      </c>
      <c r="B26" s="40" t="s">
        <v>44</v>
      </c>
      <c r="C26" s="37" t="s">
        <v>23</v>
      </c>
      <c r="D26" s="34" t="s">
        <v>14</v>
      </c>
      <c r="E26" s="36">
        <v>16</v>
      </c>
      <c r="F26" s="66">
        <v>1718.36535</v>
      </c>
      <c r="G26" s="58">
        <v>16</v>
      </c>
      <c r="H26" s="66">
        <v>1770.1176</v>
      </c>
      <c r="I26" s="58">
        <v>16</v>
      </c>
      <c r="J26" s="66">
        <v>1824.6435000000001</v>
      </c>
    </row>
    <row r="27" spans="1:17" ht="94.5" x14ac:dyDescent="0.25">
      <c r="A27" s="11">
        <v>8</v>
      </c>
      <c r="B27" s="35" t="s">
        <v>45</v>
      </c>
      <c r="C27" s="37" t="s">
        <v>23</v>
      </c>
      <c r="D27" s="34" t="s">
        <v>14</v>
      </c>
      <c r="E27" s="36">
        <v>10</v>
      </c>
      <c r="F27" s="66">
        <v>2578.9450700000002</v>
      </c>
      <c r="G27" s="58">
        <v>10</v>
      </c>
      <c r="H27" s="66">
        <v>2656.6155199999998</v>
      </c>
      <c r="I27" s="58">
        <v>10</v>
      </c>
      <c r="J27" s="66">
        <v>2738.4487000000004</v>
      </c>
    </row>
    <row r="28" spans="1:17" ht="94.5" x14ac:dyDescent="0.25">
      <c r="A28" s="11">
        <v>9</v>
      </c>
      <c r="B28" s="40" t="s">
        <v>46</v>
      </c>
      <c r="C28" s="37" t="s">
        <v>23</v>
      </c>
      <c r="D28" s="34" t="s">
        <v>14</v>
      </c>
      <c r="E28" s="36">
        <v>14</v>
      </c>
      <c r="F28" s="66">
        <v>4512.4553499999993</v>
      </c>
      <c r="G28" s="58">
        <v>14</v>
      </c>
      <c r="H28" s="66">
        <v>4648.3575999999994</v>
      </c>
      <c r="I28" s="58">
        <v>14</v>
      </c>
      <c r="J28" s="66">
        <v>4791.5434999999989</v>
      </c>
    </row>
    <row r="29" spans="1:17" ht="31.5" x14ac:dyDescent="0.25">
      <c r="A29" s="11">
        <v>10</v>
      </c>
      <c r="B29" s="40" t="s">
        <v>13</v>
      </c>
      <c r="C29" s="37" t="s">
        <v>6</v>
      </c>
      <c r="D29" s="38" t="s">
        <v>25</v>
      </c>
      <c r="E29" s="36"/>
      <c r="F29" s="66">
        <v>3869.4</v>
      </c>
      <c r="G29" s="58"/>
      <c r="H29" s="66">
        <v>3984.2</v>
      </c>
      <c r="I29" s="58"/>
      <c r="J29" s="66">
        <v>4105.2</v>
      </c>
    </row>
    <row r="30" spans="1:17" ht="63" x14ac:dyDescent="0.25">
      <c r="A30" s="11">
        <v>11</v>
      </c>
      <c r="B30" s="40" t="s">
        <v>47</v>
      </c>
      <c r="C30" s="71" t="s">
        <v>52</v>
      </c>
      <c r="D30" s="34" t="s">
        <v>10</v>
      </c>
      <c r="E30" s="36">
        <v>15</v>
      </c>
      <c r="F30" s="66">
        <v>270</v>
      </c>
      <c r="G30" s="58">
        <v>15</v>
      </c>
      <c r="H30" s="66">
        <v>270</v>
      </c>
      <c r="I30" s="58">
        <v>15</v>
      </c>
      <c r="J30" s="66">
        <v>270</v>
      </c>
      <c r="L30" s="3"/>
      <c r="M30" s="3"/>
      <c r="N30" s="3"/>
      <c r="O30" s="3"/>
      <c r="P30" s="3"/>
      <c r="Q30" s="3">
        <f t="shared" ref="Q30" si="3">SUM(K20:K30)</f>
        <v>0</v>
      </c>
    </row>
    <row r="31" spans="1:17" ht="63" x14ac:dyDescent="0.25">
      <c r="A31" s="46">
        <v>12</v>
      </c>
      <c r="B31" s="40" t="s">
        <v>48</v>
      </c>
      <c r="C31" s="71" t="s">
        <v>52</v>
      </c>
      <c r="D31" s="34" t="s">
        <v>10</v>
      </c>
      <c r="E31" s="36">
        <v>8</v>
      </c>
      <c r="F31" s="66">
        <v>160</v>
      </c>
      <c r="G31" s="58">
        <v>8</v>
      </c>
      <c r="H31" s="66">
        <v>160</v>
      </c>
      <c r="I31" s="58">
        <v>8</v>
      </c>
      <c r="J31" s="66">
        <v>160</v>
      </c>
    </row>
    <row r="32" spans="1:17" ht="115.5" customHeight="1" thickBot="1" x14ac:dyDescent="0.3">
      <c r="A32" s="47">
        <v>13</v>
      </c>
      <c r="B32" s="48" t="s">
        <v>49</v>
      </c>
      <c r="C32" s="68" t="s">
        <v>52</v>
      </c>
      <c r="D32" s="27" t="s">
        <v>28</v>
      </c>
      <c r="E32" s="31">
        <v>1</v>
      </c>
      <c r="F32" s="66">
        <v>5.4</v>
      </c>
      <c r="G32" s="65">
        <v>1</v>
      </c>
      <c r="H32" s="66">
        <v>5.4</v>
      </c>
      <c r="I32" s="65">
        <v>1</v>
      </c>
      <c r="J32" s="66">
        <v>5.4</v>
      </c>
    </row>
    <row r="33" spans="1:10" ht="15.75" hidden="1" x14ac:dyDescent="0.25">
      <c r="A33" s="49"/>
      <c r="B33" s="50" t="s">
        <v>50</v>
      </c>
      <c r="C33" s="45"/>
      <c r="D33" s="45"/>
      <c r="E33" s="45"/>
      <c r="F33" s="51">
        <f t="shared" ref="F33:H33" si="4">SUM(F34:F38)</f>
        <v>43487.5</v>
      </c>
      <c r="G33" s="51"/>
      <c r="H33" s="51">
        <f t="shared" si="4"/>
        <v>44670.3</v>
      </c>
      <c r="I33" s="51"/>
      <c r="J33" s="52">
        <f>SUM(J34:J38)</f>
        <v>45912.39662</v>
      </c>
    </row>
    <row r="34" spans="1:10" ht="31.5" x14ac:dyDescent="0.25">
      <c r="A34" s="53">
        <v>1</v>
      </c>
      <c r="B34" s="41" t="s">
        <v>13</v>
      </c>
      <c r="C34" s="35" t="s">
        <v>6</v>
      </c>
      <c r="D34" s="38" t="s">
        <v>25</v>
      </c>
      <c r="E34" s="42"/>
      <c r="F34" s="66">
        <v>27901.430619999996</v>
      </c>
      <c r="G34" s="58"/>
      <c r="H34" s="66">
        <v>28601.55054</v>
      </c>
      <c r="I34" s="58"/>
      <c r="J34" s="57">
        <v>29316.340629999999</v>
      </c>
    </row>
    <row r="35" spans="1:10" ht="94.5" x14ac:dyDescent="0.25">
      <c r="A35" s="54">
        <v>2</v>
      </c>
      <c r="B35" s="35" t="s">
        <v>20</v>
      </c>
      <c r="C35" s="37" t="s">
        <v>6</v>
      </c>
      <c r="D35" s="38" t="s">
        <v>10</v>
      </c>
      <c r="E35" s="36">
        <v>6</v>
      </c>
      <c r="F35" s="66">
        <v>1903.82574</v>
      </c>
      <c r="G35" s="58">
        <v>6</v>
      </c>
      <c r="H35" s="66">
        <v>1955.826</v>
      </c>
      <c r="I35" s="58">
        <v>6</v>
      </c>
      <c r="J35" s="57">
        <v>2012.2804199999998</v>
      </c>
    </row>
    <row r="36" spans="1:10" ht="47.25" x14ac:dyDescent="0.25">
      <c r="A36" s="54">
        <v>3</v>
      </c>
      <c r="B36" s="35" t="s">
        <v>21</v>
      </c>
      <c r="C36" s="37" t="s">
        <v>6</v>
      </c>
      <c r="D36" s="38" t="s">
        <v>33</v>
      </c>
      <c r="E36" s="36">
        <v>12</v>
      </c>
      <c r="F36" s="66">
        <v>3802.6673999999998</v>
      </c>
      <c r="G36" s="58">
        <v>12</v>
      </c>
      <c r="H36" s="66">
        <v>3913.3492799999999</v>
      </c>
      <c r="I36" s="58">
        <v>12</v>
      </c>
      <c r="J36" s="57">
        <v>4024.62444</v>
      </c>
    </row>
    <row r="37" spans="1:10" ht="78.75" x14ac:dyDescent="0.25">
      <c r="A37" s="54">
        <v>4</v>
      </c>
      <c r="B37" s="35" t="s">
        <v>22</v>
      </c>
      <c r="C37" s="37" t="s">
        <v>6</v>
      </c>
      <c r="D37" s="38" t="s">
        <v>14</v>
      </c>
      <c r="E37" s="36">
        <v>100</v>
      </c>
      <c r="F37" s="66">
        <v>2893.7809999999999</v>
      </c>
      <c r="G37" s="58">
        <v>100</v>
      </c>
      <c r="H37" s="66">
        <v>2980.7370000000001</v>
      </c>
      <c r="I37" s="58">
        <v>100</v>
      </c>
      <c r="J37" s="57">
        <v>3072.652</v>
      </c>
    </row>
    <row r="38" spans="1:10" ht="48" thickBot="1" x14ac:dyDescent="0.3">
      <c r="A38" s="55">
        <v>5</v>
      </c>
      <c r="B38" s="14" t="s">
        <v>15</v>
      </c>
      <c r="C38" s="15" t="s">
        <v>6</v>
      </c>
      <c r="D38" s="27" t="s">
        <v>51</v>
      </c>
      <c r="E38" s="31">
        <v>1</v>
      </c>
      <c r="F38" s="59">
        <v>6985.7952400000004</v>
      </c>
      <c r="G38" s="65">
        <v>1</v>
      </c>
      <c r="H38" s="59">
        <v>7218.8371799999995</v>
      </c>
      <c r="I38" s="65">
        <v>1</v>
      </c>
      <c r="J38" s="60">
        <v>7486.4991300000002</v>
      </c>
    </row>
    <row r="39" spans="1:10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</row>
  </sheetData>
  <mergeCells count="14">
    <mergeCell ref="H8:H9"/>
    <mergeCell ref="J8:J9"/>
    <mergeCell ref="A1:J1"/>
    <mergeCell ref="G4:H4"/>
    <mergeCell ref="I4:J4"/>
    <mergeCell ref="A4:A5"/>
    <mergeCell ref="B4:B5"/>
    <mergeCell ref="C4:C5"/>
    <mergeCell ref="D4:D5"/>
    <mergeCell ref="E4:F4"/>
    <mergeCell ref="A8:A9"/>
    <mergeCell ref="B8:B9"/>
    <mergeCell ref="C8:C9"/>
    <mergeCell ref="F8:F9"/>
  </mergeCells>
  <pageMargins left="0.11811023622047245" right="0" top="0.15748031496062992" bottom="0.15748031496062992" header="0.31496062992125984" footer="0.31496062992125984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81983-9A13-4719-A10C-CC5C727C8F8F}">
  <sheetPr>
    <tabColor rgb="FFFF0000"/>
  </sheetPr>
  <dimension ref="A1:J26"/>
  <sheetViews>
    <sheetView zoomScaleNormal="100" workbookViewId="0">
      <selection activeCell="F20" sqref="F20"/>
    </sheetView>
  </sheetViews>
  <sheetFormatPr defaultRowHeight="15" x14ac:dyDescent="0.25"/>
  <cols>
    <col min="1" max="1" width="38.140625" style="76" customWidth="1"/>
    <col min="2" max="2" width="16.85546875" style="76" customWidth="1"/>
    <col min="3" max="3" width="15.42578125" style="76" customWidth="1"/>
    <col min="4" max="4" width="14.85546875" style="76" customWidth="1"/>
    <col min="5" max="5" width="14" style="77" customWidth="1"/>
    <col min="6" max="6" width="13.140625" style="76" customWidth="1"/>
    <col min="7" max="7" width="16.42578125" style="77" customWidth="1"/>
    <col min="8" max="8" width="12.7109375" style="76" customWidth="1"/>
    <col min="9" max="9" width="15" style="77" customWidth="1"/>
    <col min="10" max="10" width="9.140625" style="76" customWidth="1"/>
    <col min="11" max="16384" width="9.140625" style="76"/>
  </cols>
  <sheetData>
    <row r="1" spans="1:10" s="77" customFormat="1" ht="57.75" customHeight="1" x14ac:dyDescent="0.25">
      <c r="A1" s="188" t="s">
        <v>197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 ht="15.75" customHeight="1" x14ac:dyDescent="0.3">
      <c r="A2" s="113"/>
      <c r="B2" s="112"/>
      <c r="C2" s="112"/>
      <c r="D2" s="112"/>
      <c r="E2" s="111"/>
      <c r="F2" s="112"/>
      <c r="G2" s="111"/>
      <c r="H2" s="112"/>
      <c r="I2" s="111"/>
    </row>
    <row r="3" spans="1:10" ht="17.25" customHeight="1" x14ac:dyDescent="0.25">
      <c r="A3" s="183" t="s">
        <v>89</v>
      </c>
      <c r="B3" s="185" t="s">
        <v>2</v>
      </c>
      <c r="C3" s="183" t="s">
        <v>88</v>
      </c>
      <c r="D3" s="162" t="s">
        <v>87</v>
      </c>
      <c r="E3" s="163"/>
      <c r="F3" s="162" t="s">
        <v>86</v>
      </c>
      <c r="G3" s="163"/>
      <c r="H3" s="162" t="s">
        <v>85</v>
      </c>
      <c r="I3" s="163"/>
    </row>
    <row r="4" spans="1:10" ht="57" customHeight="1" x14ac:dyDescent="0.25">
      <c r="A4" s="184"/>
      <c r="B4" s="186"/>
      <c r="C4" s="184"/>
      <c r="D4" s="110" t="s">
        <v>82</v>
      </c>
      <c r="E4" s="109" t="s">
        <v>84</v>
      </c>
      <c r="F4" s="110" t="s">
        <v>82</v>
      </c>
      <c r="G4" s="109" t="s">
        <v>83</v>
      </c>
      <c r="H4" s="110" t="s">
        <v>82</v>
      </c>
      <c r="I4" s="109" t="s">
        <v>90</v>
      </c>
    </row>
    <row r="5" spans="1:10" x14ac:dyDescent="0.25">
      <c r="A5" s="107">
        <v>1</v>
      </c>
      <c r="B5" s="107">
        <v>2</v>
      </c>
      <c r="C5" s="107">
        <v>3</v>
      </c>
      <c r="D5" s="107">
        <v>4</v>
      </c>
      <c r="E5" s="108">
        <v>5</v>
      </c>
      <c r="F5" s="107">
        <v>6</v>
      </c>
      <c r="G5" s="108">
        <v>7</v>
      </c>
      <c r="H5" s="107">
        <v>8</v>
      </c>
      <c r="I5" s="106">
        <v>9</v>
      </c>
    </row>
    <row r="6" spans="1:10" ht="21" hidden="1" customHeight="1" x14ac:dyDescent="0.3">
      <c r="A6" s="168" t="s">
        <v>81</v>
      </c>
      <c r="B6" s="169"/>
      <c r="C6" s="170"/>
      <c r="D6" s="170"/>
      <c r="E6" s="170"/>
      <c r="F6" s="170"/>
      <c r="G6" s="170"/>
      <c r="H6" s="170"/>
      <c r="I6" s="171"/>
    </row>
    <row r="7" spans="1:10" ht="26.25" customHeight="1" x14ac:dyDescent="0.25">
      <c r="A7" s="172" t="s">
        <v>80</v>
      </c>
      <c r="B7" s="173"/>
      <c r="C7" s="174"/>
      <c r="D7" s="174"/>
      <c r="E7" s="174"/>
      <c r="F7" s="174"/>
      <c r="G7" s="174"/>
      <c r="H7" s="174"/>
      <c r="I7" s="175"/>
    </row>
    <row r="8" spans="1:10" ht="9.1999999999999993" hidden="1" customHeight="1" x14ac:dyDescent="0.3">
      <c r="A8" s="82" t="s">
        <v>79</v>
      </c>
      <c r="B8" s="82"/>
      <c r="C8" s="81" t="s">
        <v>78</v>
      </c>
      <c r="D8" s="80"/>
      <c r="E8" s="105"/>
      <c r="F8" s="80"/>
      <c r="G8" s="105"/>
      <c r="H8" s="80"/>
      <c r="I8" s="79"/>
    </row>
    <row r="9" spans="1:10" ht="61.5" customHeight="1" x14ac:dyDescent="0.25">
      <c r="A9" s="104" t="s">
        <v>77</v>
      </c>
      <c r="B9" s="102" t="s">
        <v>76</v>
      </c>
      <c r="C9" s="86" t="s">
        <v>53</v>
      </c>
      <c r="D9" s="85">
        <v>12352</v>
      </c>
      <c r="E9" s="100">
        <v>1255976.93</v>
      </c>
      <c r="F9" s="101">
        <v>12352</v>
      </c>
      <c r="G9" s="100">
        <v>1336362.4000000001</v>
      </c>
      <c r="H9" s="101">
        <v>12352</v>
      </c>
      <c r="I9" s="100">
        <v>1336362.4000000001</v>
      </c>
    </row>
    <row r="10" spans="1:10" ht="39.4" customHeight="1" x14ac:dyDescent="0.25">
      <c r="A10" s="104" t="s">
        <v>75</v>
      </c>
      <c r="B10" s="102" t="s">
        <v>67</v>
      </c>
      <c r="C10" s="86" t="s">
        <v>53</v>
      </c>
      <c r="D10" s="85">
        <v>12352</v>
      </c>
      <c r="E10" s="100">
        <v>670623.47</v>
      </c>
      <c r="F10" s="101">
        <v>12352</v>
      </c>
      <c r="G10" s="100">
        <v>665167.39999999991</v>
      </c>
      <c r="H10" s="101">
        <v>12352</v>
      </c>
      <c r="I10" s="100">
        <v>674598.7</v>
      </c>
    </row>
    <row r="11" spans="1:10" ht="58.9" customHeight="1" x14ac:dyDescent="0.25">
      <c r="A11" s="88" t="s">
        <v>74</v>
      </c>
      <c r="B11" s="102" t="s">
        <v>67</v>
      </c>
      <c r="C11" s="86" t="s">
        <v>53</v>
      </c>
      <c r="D11" s="85">
        <v>13268</v>
      </c>
      <c r="E11" s="100">
        <v>887251.98015594541</v>
      </c>
      <c r="F11" s="101">
        <v>13268</v>
      </c>
      <c r="G11" s="100">
        <v>933824.12575698504</v>
      </c>
      <c r="H11" s="101">
        <v>13268</v>
      </c>
      <c r="I11" s="100">
        <v>936877.66241715394</v>
      </c>
    </row>
    <row r="12" spans="1:10" ht="4.7" hidden="1" customHeight="1" x14ac:dyDescent="0.25">
      <c r="A12" s="88" t="s">
        <v>73</v>
      </c>
      <c r="B12" s="86"/>
      <c r="C12" s="86" t="s">
        <v>70</v>
      </c>
      <c r="D12" s="85"/>
      <c r="E12" s="100"/>
      <c r="F12" s="101"/>
      <c r="G12" s="100"/>
      <c r="H12" s="101"/>
      <c r="I12" s="100"/>
    </row>
    <row r="13" spans="1:10" ht="57.6" customHeight="1" x14ac:dyDescent="0.25">
      <c r="A13" s="88" t="s">
        <v>72</v>
      </c>
      <c r="B13" s="102" t="s">
        <v>67</v>
      </c>
      <c r="C13" s="86" t="s">
        <v>53</v>
      </c>
      <c r="D13" s="85">
        <v>15381</v>
      </c>
      <c r="E13" s="100">
        <v>1028551.6058771929</v>
      </c>
      <c r="F13" s="101">
        <v>15381</v>
      </c>
      <c r="G13" s="100">
        <v>1082540.614883041</v>
      </c>
      <c r="H13" s="101">
        <v>15381</v>
      </c>
      <c r="I13" s="100">
        <v>1086080.4435964911</v>
      </c>
    </row>
    <row r="14" spans="1:10" ht="9" hidden="1" customHeight="1" x14ac:dyDescent="0.25">
      <c r="A14" s="88" t="s">
        <v>71</v>
      </c>
      <c r="B14" s="86"/>
      <c r="C14" s="86" t="s">
        <v>70</v>
      </c>
      <c r="D14" s="85"/>
      <c r="E14" s="100"/>
      <c r="F14" s="101"/>
      <c r="G14" s="100"/>
      <c r="H14" s="101"/>
      <c r="I14" s="101"/>
    </row>
    <row r="15" spans="1:10" ht="54.95" customHeight="1" x14ac:dyDescent="0.25">
      <c r="A15" s="88" t="s">
        <v>69</v>
      </c>
      <c r="B15" s="102" t="s">
        <v>67</v>
      </c>
      <c r="C15" s="86" t="s">
        <v>53</v>
      </c>
      <c r="D15" s="85">
        <v>2131</v>
      </c>
      <c r="E15" s="100">
        <v>142503.31396686161</v>
      </c>
      <c r="F15" s="101">
        <v>2131</v>
      </c>
      <c r="G15" s="100">
        <v>149983.35935997401</v>
      </c>
      <c r="H15" s="101">
        <v>2131</v>
      </c>
      <c r="I15" s="100">
        <v>150473.79398635478</v>
      </c>
    </row>
    <row r="16" spans="1:10" ht="52.35" customHeight="1" x14ac:dyDescent="0.25">
      <c r="A16" s="103" t="s">
        <v>68</v>
      </c>
      <c r="B16" s="102" t="s">
        <v>67</v>
      </c>
      <c r="C16" s="102" t="s">
        <v>65</v>
      </c>
      <c r="D16" s="101">
        <v>1531510</v>
      </c>
      <c r="E16" s="100">
        <v>276591.94500000001</v>
      </c>
      <c r="F16" s="101">
        <v>1531510</v>
      </c>
      <c r="G16" s="100">
        <v>288111.81419999996</v>
      </c>
      <c r="H16" s="101">
        <v>1531510</v>
      </c>
      <c r="I16" s="100">
        <v>295889.76899999997</v>
      </c>
    </row>
    <row r="17" spans="1:9" ht="69.400000000000006" customHeight="1" x14ac:dyDescent="0.25">
      <c r="A17" s="99" t="s">
        <v>66</v>
      </c>
      <c r="B17" s="96" t="s">
        <v>35</v>
      </c>
      <c r="C17" s="95" t="s">
        <v>65</v>
      </c>
      <c r="D17" s="98">
        <v>31818</v>
      </c>
      <c r="E17" s="83">
        <v>3643.0550000000003</v>
      </c>
      <c r="F17" s="84">
        <v>31818</v>
      </c>
      <c r="G17" s="83">
        <v>3794.7858000000001</v>
      </c>
      <c r="H17" s="84">
        <v>31818</v>
      </c>
      <c r="I17" s="83">
        <v>3897.2310000000002</v>
      </c>
    </row>
    <row r="18" spans="1:9" ht="75.95" customHeight="1" x14ac:dyDescent="0.25">
      <c r="A18" s="97" t="s">
        <v>64</v>
      </c>
      <c r="B18" s="96" t="s">
        <v>62</v>
      </c>
      <c r="C18" s="95" t="s">
        <v>61</v>
      </c>
      <c r="D18" s="85">
        <v>1555</v>
      </c>
      <c r="E18" s="83">
        <v>107317.62549999999</v>
      </c>
      <c r="F18" s="84">
        <v>1555</v>
      </c>
      <c r="G18" s="83">
        <v>111977.0931</v>
      </c>
      <c r="H18" s="84">
        <v>1555</v>
      </c>
      <c r="I18" s="83">
        <v>116921.2372</v>
      </c>
    </row>
    <row r="19" spans="1:9" ht="75.400000000000006" customHeight="1" x14ac:dyDescent="0.25">
      <c r="A19" s="97" t="s">
        <v>63</v>
      </c>
      <c r="B19" s="96" t="s">
        <v>62</v>
      </c>
      <c r="C19" s="95" t="s">
        <v>61</v>
      </c>
      <c r="D19" s="85">
        <v>304</v>
      </c>
      <c r="E19" s="83">
        <v>17515.877</v>
      </c>
      <c r="F19" s="84">
        <v>304</v>
      </c>
      <c r="G19" s="83">
        <v>18276.4074</v>
      </c>
      <c r="H19" s="84">
        <v>304</v>
      </c>
      <c r="I19" s="83">
        <v>19083.368800000004</v>
      </c>
    </row>
    <row r="20" spans="1:9" ht="72.75" customHeight="1" x14ac:dyDescent="0.25">
      <c r="A20" s="114" t="s">
        <v>60</v>
      </c>
      <c r="B20" s="115" t="s">
        <v>59</v>
      </c>
      <c r="C20" s="92" t="s">
        <v>55</v>
      </c>
      <c r="D20" s="85">
        <v>81</v>
      </c>
      <c r="E20" s="83">
        <v>5881.9975000000004</v>
      </c>
      <c r="F20" s="84">
        <v>81</v>
      </c>
      <c r="G20" s="83">
        <v>6137.5995000000003</v>
      </c>
      <c r="H20" s="84">
        <v>81</v>
      </c>
      <c r="I20" s="83">
        <v>6408.5940000000001</v>
      </c>
    </row>
    <row r="21" spans="1:9" ht="21.75" customHeight="1" x14ac:dyDescent="0.25">
      <c r="A21" s="176" t="s">
        <v>58</v>
      </c>
      <c r="B21" s="177"/>
      <c r="C21" s="177"/>
      <c r="D21" s="177"/>
      <c r="E21" s="177"/>
      <c r="F21" s="177"/>
      <c r="G21" s="177"/>
      <c r="H21" s="177"/>
      <c r="I21" s="178"/>
    </row>
    <row r="22" spans="1:9" ht="18.95" customHeight="1" x14ac:dyDescent="0.25">
      <c r="A22" s="179"/>
      <c r="B22" s="180"/>
      <c r="C22" s="181"/>
      <c r="D22" s="181"/>
      <c r="E22" s="181"/>
      <c r="F22" s="181"/>
      <c r="G22" s="181"/>
      <c r="H22" s="181"/>
      <c r="I22" s="182"/>
    </row>
    <row r="23" spans="1:9" ht="65.25" customHeight="1" x14ac:dyDescent="0.25">
      <c r="A23" s="94" t="s">
        <v>57</v>
      </c>
      <c r="B23" s="93" t="s">
        <v>56</v>
      </c>
      <c r="C23" s="92" t="s">
        <v>55</v>
      </c>
      <c r="D23" s="91">
        <v>1165</v>
      </c>
      <c r="E23" s="89">
        <v>8374</v>
      </c>
      <c r="F23" s="90">
        <v>1165</v>
      </c>
      <c r="G23" s="89">
        <v>8700.7999999999993</v>
      </c>
      <c r="H23" s="90">
        <v>1165</v>
      </c>
      <c r="I23" s="89">
        <v>9040.1</v>
      </c>
    </row>
    <row r="24" spans="1:9" ht="38.25" customHeight="1" x14ac:dyDescent="0.25">
      <c r="A24" s="88" t="s">
        <v>54</v>
      </c>
      <c r="B24" s="87" t="s">
        <v>35</v>
      </c>
      <c r="C24" s="86" t="s">
        <v>53</v>
      </c>
      <c r="D24" s="85">
        <v>415</v>
      </c>
      <c r="E24" s="83">
        <v>1838.9</v>
      </c>
      <c r="F24" s="84">
        <v>415</v>
      </c>
      <c r="G24" s="83">
        <v>1909.9</v>
      </c>
      <c r="H24" s="84">
        <v>415</v>
      </c>
      <c r="I24" s="83">
        <v>1984.4</v>
      </c>
    </row>
    <row r="25" spans="1:9" x14ac:dyDescent="0.25">
      <c r="A25" s="78"/>
    </row>
    <row r="26" spans="1:9" x14ac:dyDescent="0.25">
      <c r="A26" s="78"/>
    </row>
  </sheetData>
  <mergeCells count="11">
    <mergeCell ref="A22:I22"/>
    <mergeCell ref="A3:A4"/>
    <mergeCell ref="B3:B4"/>
    <mergeCell ref="C3:C4"/>
    <mergeCell ref="D3:E3"/>
    <mergeCell ref="F3:G3"/>
    <mergeCell ref="H3:I3"/>
    <mergeCell ref="A6:I6"/>
    <mergeCell ref="A7:I7"/>
    <mergeCell ref="A21:I21"/>
    <mergeCell ref="A1:J1"/>
  </mergeCells>
  <pageMargins left="0.31496062992125984" right="0" top="0.35433070866141736" bottom="0.15748031496062992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DDF15-D00F-451F-9933-3FF8469CBFF1}">
  <dimension ref="A1:J19"/>
  <sheetViews>
    <sheetView workbookViewId="0">
      <selection activeCell="D4" sqref="D4:D5"/>
    </sheetView>
  </sheetViews>
  <sheetFormatPr defaultRowHeight="15.75" x14ac:dyDescent="0.25"/>
  <cols>
    <col min="1" max="1" width="5.5703125" style="116" customWidth="1"/>
    <col min="2" max="2" width="52.5703125" style="116" customWidth="1"/>
    <col min="3" max="3" width="31" style="116" customWidth="1"/>
    <col min="4" max="4" width="33.85546875" style="116" customWidth="1"/>
    <col min="5" max="5" width="8.5703125" style="116" bestFit="1" customWidth="1"/>
    <col min="6" max="6" width="13.7109375" style="116" bestFit="1" customWidth="1"/>
    <col min="7" max="7" width="9.5703125" style="116" bestFit="1" customWidth="1"/>
    <col min="8" max="8" width="13.7109375" style="116" bestFit="1" customWidth="1"/>
    <col min="9" max="9" width="9.5703125" style="116" bestFit="1" customWidth="1"/>
    <col min="10" max="10" width="13.7109375" style="116" bestFit="1" customWidth="1"/>
    <col min="11" max="16384" width="9.140625" style="116"/>
  </cols>
  <sheetData>
    <row r="1" spans="1:10" ht="54" customHeight="1" x14ac:dyDescent="0.25">
      <c r="A1" s="188" t="s">
        <v>197</v>
      </c>
      <c r="B1" s="188"/>
      <c r="C1" s="188"/>
      <c r="D1" s="188"/>
      <c r="E1" s="188"/>
      <c r="F1" s="188"/>
      <c r="G1" s="188"/>
      <c r="H1" s="188"/>
      <c r="I1" s="188"/>
      <c r="J1" s="188"/>
    </row>
    <row r="4" spans="1:10" ht="15.75" customHeight="1" x14ac:dyDescent="0.25">
      <c r="A4" s="189" t="s">
        <v>0</v>
      </c>
      <c r="B4" s="189" t="s">
        <v>1</v>
      </c>
      <c r="C4" s="189" t="s">
        <v>2</v>
      </c>
      <c r="D4" s="189" t="s">
        <v>3</v>
      </c>
      <c r="E4" s="162" t="s">
        <v>87</v>
      </c>
      <c r="F4" s="163"/>
      <c r="G4" s="162" t="s">
        <v>86</v>
      </c>
      <c r="H4" s="163"/>
      <c r="I4" s="162" t="s">
        <v>85</v>
      </c>
      <c r="J4" s="163"/>
    </row>
    <row r="5" spans="1:10" ht="31.5" x14ac:dyDescent="0.25">
      <c r="A5" s="189"/>
      <c r="B5" s="189"/>
      <c r="C5" s="189"/>
      <c r="D5" s="189"/>
      <c r="E5" s="117" t="s">
        <v>82</v>
      </c>
      <c r="F5" s="117" t="s">
        <v>4</v>
      </c>
      <c r="G5" s="117" t="s">
        <v>82</v>
      </c>
      <c r="H5" s="117" t="s">
        <v>4</v>
      </c>
      <c r="I5" s="117" t="s">
        <v>82</v>
      </c>
      <c r="J5" s="117" t="s">
        <v>4</v>
      </c>
    </row>
    <row r="6" spans="1:10" ht="40.5" customHeight="1" x14ac:dyDescent="0.25">
      <c r="A6" s="118">
        <v>1</v>
      </c>
      <c r="B6" s="119" t="s">
        <v>91</v>
      </c>
      <c r="C6" s="120" t="s">
        <v>35</v>
      </c>
      <c r="D6" s="120" t="s">
        <v>92</v>
      </c>
      <c r="E6" s="121">
        <v>97224</v>
      </c>
      <c r="F6" s="122">
        <v>34294.300000000003</v>
      </c>
      <c r="G6" s="121">
        <v>95960</v>
      </c>
      <c r="H6" s="122">
        <v>35321.199999999997</v>
      </c>
      <c r="I6" s="121">
        <v>96208</v>
      </c>
      <c r="J6" s="122">
        <v>36789.300000000003</v>
      </c>
    </row>
    <row r="7" spans="1:10" ht="94.5" x14ac:dyDescent="0.25">
      <c r="A7" s="118">
        <v>2</v>
      </c>
      <c r="B7" s="119" t="s">
        <v>93</v>
      </c>
      <c r="C7" s="120" t="s">
        <v>94</v>
      </c>
      <c r="D7" s="120" t="s">
        <v>92</v>
      </c>
      <c r="E7" s="121">
        <v>492029.5</v>
      </c>
      <c r="F7" s="122">
        <v>154711.1</v>
      </c>
      <c r="G7" s="123">
        <v>498393.2</v>
      </c>
      <c r="H7" s="122">
        <v>163253.1</v>
      </c>
      <c r="I7" s="123">
        <v>500602.5</v>
      </c>
      <c r="J7" s="122">
        <v>171849.9</v>
      </c>
    </row>
    <row r="8" spans="1:10" ht="47.25" customHeight="1" x14ac:dyDescent="0.25">
      <c r="A8" s="118">
        <v>3</v>
      </c>
      <c r="B8" s="119" t="s">
        <v>95</v>
      </c>
      <c r="C8" s="120" t="s">
        <v>35</v>
      </c>
      <c r="D8" s="120" t="s">
        <v>96</v>
      </c>
      <c r="E8" s="121">
        <v>230400</v>
      </c>
      <c r="F8" s="122">
        <v>34963.199999999997</v>
      </c>
      <c r="G8" s="121">
        <v>230500</v>
      </c>
      <c r="H8" s="122">
        <v>36947.699999999997</v>
      </c>
      <c r="I8" s="121">
        <v>230600</v>
      </c>
      <c r="J8" s="122">
        <v>39107.5</v>
      </c>
    </row>
    <row r="9" spans="1:10" ht="45.75" customHeight="1" x14ac:dyDescent="0.25">
      <c r="A9" s="118">
        <v>4</v>
      </c>
      <c r="B9" s="119" t="s">
        <v>97</v>
      </c>
      <c r="C9" s="120" t="s">
        <v>35</v>
      </c>
      <c r="D9" s="120" t="s">
        <v>98</v>
      </c>
      <c r="E9" s="121">
        <v>19500</v>
      </c>
      <c r="F9" s="122">
        <v>3850.1</v>
      </c>
      <c r="G9" s="121">
        <v>19600</v>
      </c>
      <c r="H9" s="122">
        <v>4097.2</v>
      </c>
      <c r="I9" s="121">
        <v>19700</v>
      </c>
      <c r="J9" s="122">
        <v>4371.1000000000004</v>
      </c>
    </row>
    <row r="10" spans="1:10" ht="44.25" customHeight="1" x14ac:dyDescent="0.25">
      <c r="A10" s="118">
        <v>5</v>
      </c>
      <c r="B10" s="119" t="s">
        <v>99</v>
      </c>
      <c r="C10" s="120" t="s">
        <v>35</v>
      </c>
      <c r="D10" s="120" t="s">
        <v>100</v>
      </c>
      <c r="E10" s="121">
        <v>35400</v>
      </c>
      <c r="F10" s="122">
        <v>1385.1</v>
      </c>
      <c r="G10" s="121">
        <v>35500</v>
      </c>
      <c r="H10" s="122">
        <v>1470.8</v>
      </c>
      <c r="I10" s="121">
        <v>35600</v>
      </c>
      <c r="J10" s="122">
        <v>1566</v>
      </c>
    </row>
    <row r="11" spans="1:10" ht="29.25" customHeight="1" x14ac:dyDescent="0.25">
      <c r="A11" s="118">
        <v>6</v>
      </c>
      <c r="B11" s="119" t="s">
        <v>101</v>
      </c>
      <c r="C11" s="120" t="s">
        <v>102</v>
      </c>
      <c r="D11" s="120" t="s">
        <v>103</v>
      </c>
      <c r="E11" s="121">
        <v>8500</v>
      </c>
      <c r="F11" s="122">
        <v>9973.6</v>
      </c>
      <c r="G11" s="121">
        <v>8500</v>
      </c>
      <c r="H11" s="122">
        <v>10559.5</v>
      </c>
      <c r="I11" s="121">
        <v>8500</v>
      </c>
      <c r="J11" s="122">
        <v>11208.3</v>
      </c>
    </row>
    <row r="12" spans="1:10" ht="31.5" x14ac:dyDescent="0.25">
      <c r="A12" s="118">
        <v>7</v>
      </c>
      <c r="B12" s="119" t="s">
        <v>104</v>
      </c>
      <c r="C12" s="120" t="s">
        <v>102</v>
      </c>
      <c r="D12" s="120" t="s">
        <v>103</v>
      </c>
      <c r="E12" s="121">
        <v>20050</v>
      </c>
      <c r="F12" s="122">
        <v>20288.900000000001</v>
      </c>
      <c r="G12" s="121">
        <v>20050</v>
      </c>
      <c r="H12" s="122">
        <v>21480.6</v>
      </c>
      <c r="I12" s="121">
        <v>20050</v>
      </c>
      <c r="J12" s="122">
        <v>22800</v>
      </c>
    </row>
    <row r="13" spans="1:10" ht="31.5" x14ac:dyDescent="0.25">
      <c r="A13" s="118">
        <v>8</v>
      </c>
      <c r="B13" s="119" t="s">
        <v>105</v>
      </c>
      <c r="C13" s="120" t="s">
        <v>106</v>
      </c>
      <c r="D13" s="120" t="s">
        <v>107</v>
      </c>
      <c r="E13" s="121">
        <f>702+310</f>
        <v>1012</v>
      </c>
      <c r="F13" s="122">
        <f>75962.9+76972.2</f>
        <v>152935.09999999998</v>
      </c>
      <c r="G13" s="121">
        <f>702+310</f>
        <v>1012</v>
      </c>
      <c r="H13" s="122">
        <f>79754.2+80522.4</f>
        <v>160276.59999999998</v>
      </c>
      <c r="I13" s="121">
        <f>703+310</f>
        <v>1013</v>
      </c>
      <c r="J13" s="122">
        <f>83266.9+85171.6</f>
        <v>168438.5</v>
      </c>
    </row>
    <row r="14" spans="1:10" ht="39.75" customHeight="1" x14ac:dyDescent="0.25">
      <c r="A14" s="118">
        <v>9</v>
      </c>
      <c r="B14" s="119" t="s">
        <v>108</v>
      </c>
      <c r="C14" s="120" t="s">
        <v>102</v>
      </c>
      <c r="D14" s="120" t="s">
        <v>109</v>
      </c>
      <c r="E14" s="121">
        <f>40+27</f>
        <v>67</v>
      </c>
      <c r="F14" s="122">
        <f>28486.4+44121.4</f>
        <v>72607.8</v>
      </c>
      <c r="G14" s="121">
        <f>40+27</f>
        <v>67</v>
      </c>
      <c r="H14" s="122">
        <f>29991.8+46285.5</f>
        <v>76277.3</v>
      </c>
      <c r="I14" s="121">
        <f>41+27</f>
        <v>68</v>
      </c>
      <c r="J14" s="122">
        <f>32142.1+49098.6</f>
        <v>81240.7</v>
      </c>
    </row>
    <row r="15" spans="1:10" ht="39" customHeight="1" x14ac:dyDescent="0.25">
      <c r="A15" s="118">
        <v>10</v>
      </c>
      <c r="B15" s="119" t="s">
        <v>110</v>
      </c>
      <c r="C15" s="120" t="s">
        <v>111</v>
      </c>
      <c r="D15" s="120" t="s">
        <v>112</v>
      </c>
      <c r="E15" s="121">
        <f>10</f>
        <v>10</v>
      </c>
      <c r="F15" s="122">
        <f>1720.7</f>
        <v>1720.7</v>
      </c>
      <c r="G15" s="121">
        <f>10</f>
        <v>10</v>
      </c>
      <c r="H15" s="122">
        <f>1837.2</f>
        <v>1837.2</v>
      </c>
      <c r="I15" s="121">
        <f>10</f>
        <v>10</v>
      </c>
      <c r="J15" s="122">
        <f>1948.4</f>
        <v>1948.4</v>
      </c>
    </row>
    <row r="16" spans="1:10" ht="48.75" customHeight="1" x14ac:dyDescent="0.25">
      <c r="A16" s="118">
        <v>11</v>
      </c>
      <c r="B16" s="119" t="s">
        <v>113</v>
      </c>
      <c r="C16" s="120" t="s">
        <v>114</v>
      </c>
      <c r="D16" s="120" t="s">
        <v>115</v>
      </c>
      <c r="E16" s="121">
        <v>3124</v>
      </c>
      <c r="F16" s="122">
        <f>33512.5</f>
        <v>33512.5</v>
      </c>
      <c r="G16" s="121">
        <v>3124</v>
      </c>
      <c r="H16" s="122">
        <v>34247.1</v>
      </c>
      <c r="I16" s="121">
        <v>3124</v>
      </c>
      <c r="J16" s="122">
        <f>35035</f>
        <v>35035</v>
      </c>
    </row>
    <row r="17" spans="1:10" ht="51.75" customHeight="1" x14ac:dyDescent="0.25">
      <c r="A17" s="118">
        <v>12</v>
      </c>
      <c r="B17" s="119" t="s">
        <v>116</v>
      </c>
      <c r="C17" s="120" t="s">
        <v>117</v>
      </c>
      <c r="D17" s="120" t="s">
        <v>115</v>
      </c>
      <c r="E17" s="121">
        <v>1312</v>
      </c>
      <c r="F17" s="122">
        <f>8318.9</f>
        <v>8318.9</v>
      </c>
      <c r="G17" s="121">
        <v>1312</v>
      </c>
      <c r="H17" s="122">
        <v>8539.1</v>
      </c>
      <c r="I17" s="121">
        <v>1312</v>
      </c>
      <c r="J17" s="122">
        <f>8774.5</f>
        <v>8774.5</v>
      </c>
    </row>
    <row r="18" spans="1:10" ht="48.75" customHeight="1" x14ac:dyDescent="0.25">
      <c r="A18" s="118">
        <v>13</v>
      </c>
      <c r="B18" s="119" t="s">
        <v>118</v>
      </c>
      <c r="C18" s="120" t="s">
        <v>119</v>
      </c>
      <c r="D18" s="120" t="s">
        <v>120</v>
      </c>
      <c r="E18" s="123">
        <f>53259.6+140</f>
        <v>53399.6</v>
      </c>
      <c r="F18" s="122">
        <f>32424.2+15250</f>
        <v>47674.2</v>
      </c>
      <c r="G18" s="123">
        <v>53259.6</v>
      </c>
      <c r="H18" s="122">
        <v>32149.4</v>
      </c>
      <c r="I18" s="123">
        <v>53259.6</v>
      </c>
      <c r="J18" s="122">
        <f>31833.4</f>
        <v>31833.4</v>
      </c>
    </row>
    <row r="19" spans="1:10" x14ac:dyDescent="0.25">
      <c r="A19" s="187" t="s">
        <v>121</v>
      </c>
      <c r="B19" s="187"/>
      <c r="C19" s="187"/>
      <c r="D19" s="187"/>
      <c r="E19" s="124" t="s">
        <v>122</v>
      </c>
      <c r="F19" s="125">
        <f>SUM(F6:F18)</f>
        <v>576235.5</v>
      </c>
      <c r="G19" s="125" t="s">
        <v>122</v>
      </c>
      <c r="H19" s="125">
        <f>SUM(H6:H18)</f>
        <v>586456.79999999993</v>
      </c>
      <c r="I19" s="125" t="s">
        <v>122</v>
      </c>
      <c r="J19" s="125">
        <f>SUM(J6:J18)</f>
        <v>614962.60000000009</v>
      </c>
    </row>
  </sheetData>
  <mergeCells count="9">
    <mergeCell ref="A19:D19"/>
    <mergeCell ref="A1:J1"/>
    <mergeCell ref="A4:A5"/>
    <mergeCell ref="B4:B5"/>
    <mergeCell ref="C4:C5"/>
    <mergeCell ref="D4:D5"/>
    <mergeCell ref="E4:F4"/>
    <mergeCell ref="G4:H4"/>
    <mergeCell ref="I4:J4"/>
  </mergeCells>
  <pageMargins left="0.78740157480314965" right="0.78740157480314965" top="1.1811023622047243" bottom="0.3937007874015748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5A514-A5BA-4B6F-B9F8-54B22EAE13D2}">
  <dimension ref="A1:J70"/>
  <sheetViews>
    <sheetView topLeftCell="A44" workbookViewId="0">
      <selection activeCell="F48" sqref="F48"/>
    </sheetView>
  </sheetViews>
  <sheetFormatPr defaultRowHeight="15" x14ac:dyDescent="0.25"/>
  <cols>
    <col min="1" max="1" width="5.5703125" style="126" customWidth="1"/>
    <col min="2" max="2" width="43.28515625" customWidth="1"/>
    <col min="3" max="3" width="23.85546875" customWidth="1"/>
    <col min="5" max="5" width="11.42578125" customWidth="1"/>
    <col min="6" max="6" width="11.7109375" style="127" customWidth="1"/>
    <col min="7" max="7" width="11.140625" customWidth="1"/>
    <col min="8" max="8" width="10.5703125" style="127" customWidth="1"/>
    <col min="9" max="9" width="11.42578125" customWidth="1"/>
    <col min="10" max="10" width="11.42578125" style="127" customWidth="1"/>
  </cols>
  <sheetData>
    <row r="1" spans="1:10" ht="57.75" customHeight="1" x14ac:dyDescent="0.25">
      <c r="A1" s="188" t="s">
        <v>196</v>
      </c>
      <c r="B1" s="188"/>
      <c r="C1" s="188"/>
      <c r="D1" s="188"/>
      <c r="E1" s="188"/>
      <c r="F1" s="188"/>
      <c r="G1" s="188"/>
      <c r="H1" s="188"/>
      <c r="I1" s="188"/>
      <c r="J1" s="188"/>
    </row>
    <row r="4" spans="1:10" ht="30.75" customHeight="1" x14ac:dyDescent="0.25">
      <c r="A4" s="190" t="s">
        <v>0</v>
      </c>
      <c r="B4" s="190" t="s">
        <v>1</v>
      </c>
      <c r="C4" s="190" t="s">
        <v>2</v>
      </c>
      <c r="D4" s="190" t="s">
        <v>3</v>
      </c>
      <c r="E4" s="162" t="s">
        <v>87</v>
      </c>
      <c r="F4" s="163"/>
      <c r="G4" s="162" t="s">
        <v>86</v>
      </c>
      <c r="H4" s="163"/>
      <c r="I4" s="162" t="s">
        <v>85</v>
      </c>
      <c r="J4" s="163"/>
    </row>
    <row r="5" spans="1:10" ht="30" x14ac:dyDescent="0.25">
      <c r="A5" s="190"/>
      <c r="B5" s="190"/>
      <c r="C5" s="190"/>
      <c r="D5" s="190"/>
      <c r="E5" s="128" t="s">
        <v>82</v>
      </c>
      <c r="F5" s="128" t="s">
        <v>4</v>
      </c>
      <c r="G5" s="128" t="s">
        <v>82</v>
      </c>
      <c r="H5" s="128" t="s">
        <v>4</v>
      </c>
      <c r="I5" s="128" t="s">
        <v>82</v>
      </c>
      <c r="J5" s="128" t="s">
        <v>4</v>
      </c>
    </row>
    <row r="6" spans="1:10" s="132" customFormat="1" hidden="1" x14ac:dyDescent="0.25">
      <c r="A6" s="129"/>
      <c r="B6" s="130" t="s">
        <v>123</v>
      </c>
      <c r="C6" s="129"/>
      <c r="D6" s="131"/>
      <c r="E6" s="131"/>
      <c r="F6" s="129">
        <f>F7+F51+F63+F70</f>
        <v>550773.20000000007</v>
      </c>
      <c r="G6" s="131"/>
      <c r="H6" s="129">
        <f>H7+H51+H63+H70</f>
        <v>550773.20000000007</v>
      </c>
      <c r="I6" s="131"/>
      <c r="J6" s="129">
        <f>J7+J51+J63+J70</f>
        <v>550773.20000000007</v>
      </c>
    </row>
    <row r="7" spans="1:10" s="132" customFormat="1" ht="76.5" customHeight="1" x14ac:dyDescent="0.25">
      <c r="A7" s="133">
        <v>1</v>
      </c>
      <c r="B7" s="134" t="s">
        <v>124</v>
      </c>
      <c r="C7" s="135"/>
      <c r="D7" s="136"/>
      <c r="E7" s="136"/>
      <c r="F7" s="141">
        <f>273934.3+56233.2</f>
        <v>330167.5</v>
      </c>
      <c r="G7" s="141"/>
      <c r="H7" s="141">
        <v>330167.5</v>
      </c>
      <c r="I7" s="141"/>
      <c r="J7" s="141">
        <v>330167.5</v>
      </c>
    </row>
    <row r="8" spans="1:10" ht="45" x14ac:dyDescent="0.25">
      <c r="A8" s="138"/>
      <c r="B8" s="139" t="s">
        <v>125</v>
      </c>
      <c r="C8" s="139" t="s">
        <v>126</v>
      </c>
      <c r="D8" s="140" t="s">
        <v>127</v>
      </c>
      <c r="E8" s="141">
        <v>237.78</v>
      </c>
      <c r="F8" s="142"/>
      <c r="G8" s="141">
        <v>237.78</v>
      </c>
      <c r="H8" s="142"/>
      <c r="I8" s="141">
        <v>237.78</v>
      </c>
      <c r="J8" s="142"/>
    </row>
    <row r="9" spans="1:10" ht="45" x14ac:dyDescent="0.25">
      <c r="A9" s="138"/>
      <c r="B9" s="139" t="s">
        <v>128</v>
      </c>
      <c r="C9" s="139" t="s">
        <v>126</v>
      </c>
      <c r="D9" s="140" t="s">
        <v>19</v>
      </c>
      <c r="E9" s="143">
        <v>7162</v>
      </c>
      <c r="F9" s="142"/>
      <c r="G9" s="143">
        <v>7162</v>
      </c>
      <c r="H9" s="142"/>
      <c r="I9" s="143">
        <v>7162</v>
      </c>
      <c r="J9" s="142"/>
    </row>
    <row r="10" spans="1:10" ht="45" x14ac:dyDescent="0.25">
      <c r="A10" s="138"/>
      <c r="B10" s="144" t="s">
        <v>129</v>
      </c>
      <c r="C10" s="139" t="s">
        <v>126</v>
      </c>
      <c r="D10" s="140"/>
      <c r="E10" s="140"/>
      <c r="F10" s="142"/>
      <c r="G10" s="140"/>
      <c r="H10" s="142"/>
      <c r="I10" s="140"/>
      <c r="J10" s="142"/>
    </row>
    <row r="11" spans="1:10" ht="45" x14ac:dyDescent="0.25">
      <c r="A11" s="138"/>
      <c r="B11" s="139" t="s">
        <v>130</v>
      </c>
      <c r="C11" s="139" t="s">
        <v>126</v>
      </c>
      <c r="D11" s="140" t="s">
        <v>131</v>
      </c>
      <c r="E11" s="141">
        <v>10361</v>
      </c>
      <c r="F11" s="142"/>
      <c r="G11" s="141">
        <v>10361</v>
      </c>
      <c r="H11" s="142"/>
      <c r="I11" s="141">
        <v>10361</v>
      </c>
      <c r="J11" s="142"/>
    </row>
    <row r="12" spans="1:10" ht="45" x14ac:dyDescent="0.25">
      <c r="A12" s="138"/>
      <c r="B12" s="145" t="s">
        <v>132</v>
      </c>
      <c r="C12" s="139" t="s">
        <v>126</v>
      </c>
      <c r="D12" s="140" t="s">
        <v>133</v>
      </c>
      <c r="E12" s="141">
        <v>1325</v>
      </c>
      <c r="F12" s="142"/>
      <c r="G12" s="141">
        <v>1325</v>
      </c>
      <c r="H12" s="142"/>
      <c r="I12" s="141">
        <v>1325</v>
      </c>
      <c r="J12" s="142"/>
    </row>
    <row r="13" spans="1:10" ht="45" x14ac:dyDescent="0.25">
      <c r="A13" s="138"/>
      <c r="B13" s="145" t="s">
        <v>134</v>
      </c>
      <c r="C13" s="139" t="s">
        <v>126</v>
      </c>
      <c r="D13" s="140" t="s">
        <v>133</v>
      </c>
      <c r="E13" s="141">
        <v>210500</v>
      </c>
      <c r="F13" s="142"/>
      <c r="G13" s="141">
        <v>210500</v>
      </c>
      <c r="H13" s="142"/>
      <c r="I13" s="141">
        <v>210500</v>
      </c>
      <c r="J13" s="142"/>
    </row>
    <row r="14" spans="1:10" ht="45" x14ac:dyDescent="0.25">
      <c r="A14" s="138"/>
      <c r="B14" s="139" t="s">
        <v>135</v>
      </c>
      <c r="C14" s="139" t="s">
        <v>126</v>
      </c>
      <c r="D14" s="140" t="s">
        <v>19</v>
      </c>
      <c r="E14" s="141">
        <v>17354.5</v>
      </c>
      <c r="F14" s="142"/>
      <c r="G14" s="141">
        <v>17354.5</v>
      </c>
      <c r="H14" s="142"/>
      <c r="I14" s="141">
        <v>17354.5</v>
      </c>
      <c r="J14" s="142"/>
    </row>
    <row r="15" spans="1:10" ht="45" x14ac:dyDescent="0.25">
      <c r="B15" s="139" t="s">
        <v>136</v>
      </c>
      <c r="C15" s="139" t="s">
        <v>126</v>
      </c>
      <c r="D15" s="140" t="s">
        <v>137</v>
      </c>
      <c r="E15" s="141">
        <v>13709</v>
      </c>
      <c r="F15" s="142"/>
      <c r="G15" s="141">
        <v>13709</v>
      </c>
      <c r="H15" s="142"/>
      <c r="I15" s="141">
        <v>13709</v>
      </c>
      <c r="J15" s="142"/>
    </row>
    <row r="16" spans="1:10" ht="45" x14ac:dyDescent="0.25">
      <c r="B16" s="145" t="s">
        <v>138</v>
      </c>
      <c r="C16" s="139" t="s">
        <v>126</v>
      </c>
      <c r="D16" s="140" t="s">
        <v>139</v>
      </c>
      <c r="E16" s="141">
        <v>401</v>
      </c>
      <c r="F16" s="142"/>
      <c r="G16" s="141">
        <v>401</v>
      </c>
      <c r="H16" s="142"/>
      <c r="I16" s="141">
        <v>401</v>
      </c>
      <c r="J16" s="142"/>
    </row>
    <row r="17" spans="2:10" ht="45" x14ac:dyDescent="0.25">
      <c r="B17" s="139" t="s">
        <v>140</v>
      </c>
      <c r="C17" s="139" t="s">
        <v>126</v>
      </c>
      <c r="D17" s="140" t="s">
        <v>127</v>
      </c>
      <c r="E17" s="141">
        <v>237.78</v>
      </c>
      <c r="F17" s="142"/>
      <c r="G17" s="141">
        <v>237.78</v>
      </c>
      <c r="H17" s="142"/>
      <c r="I17" s="141">
        <v>237.78</v>
      </c>
      <c r="J17" s="142"/>
    </row>
    <row r="18" spans="2:10" ht="45" x14ac:dyDescent="0.25">
      <c r="B18" s="139" t="s">
        <v>141</v>
      </c>
      <c r="C18" s="139" t="s">
        <v>126</v>
      </c>
      <c r="D18" s="140" t="s">
        <v>127</v>
      </c>
      <c r="E18" s="141">
        <v>0</v>
      </c>
      <c r="F18" s="142"/>
      <c r="G18" s="141">
        <v>0</v>
      </c>
      <c r="H18" s="142"/>
      <c r="I18" s="141">
        <v>0</v>
      </c>
      <c r="J18" s="142"/>
    </row>
    <row r="19" spans="2:10" ht="45" x14ac:dyDescent="0.25">
      <c r="B19" s="139" t="s">
        <v>142</v>
      </c>
      <c r="C19" s="139" t="s">
        <v>126</v>
      </c>
      <c r="D19" s="140" t="s">
        <v>127</v>
      </c>
      <c r="E19" s="141">
        <v>166.72</v>
      </c>
      <c r="F19" s="142"/>
      <c r="G19" s="141">
        <v>166.72</v>
      </c>
      <c r="H19" s="142"/>
      <c r="I19" s="141">
        <v>166.72</v>
      </c>
      <c r="J19" s="142"/>
    </row>
    <row r="20" spans="2:10" ht="189" customHeight="1" x14ac:dyDescent="0.25">
      <c r="B20" s="139" t="s">
        <v>143</v>
      </c>
      <c r="C20" s="139" t="s">
        <v>126</v>
      </c>
      <c r="D20" s="140"/>
      <c r="E20" s="140"/>
      <c r="F20" s="142"/>
      <c r="G20" s="140"/>
      <c r="H20" s="142"/>
      <c r="I20" s="140"/>
      <c r="J20" s="142"/>
    </row>
    <row r="21" spans="2:10" ht="45" x14ac:dyDescent="0.25">
      <c r="B21" s="145" t="s">
        <v>144</v>
      </c>
      <c r="C21" s="139" t="s">
        <v>126</v>
      </c>
      <c r="D21" s="140" t="s">
        <v>139</v>
      </c>
      <c r="E21" s="141">
        <v>2352</v>
      </c>
      <c r="F21" s="142"/>
      <c r="G21" s="141">
        <v>2352</v>
      </c>
      <c r="H21" s="142"/>
      <c r="I21" s="141">
        <v>2352</v>
      </c>
      <c r="J21" s="142"/>
    </row>
    <row r="22" spans="2:10" ht="45" x14ac:dyDescent="0.25">
      <c r="B22" s="145" t="s">
        <v>145</v>
      </c>
      <c r="C22" s="139" t="s">
        <v>126</v>
      </c>
      <c r="D22" s="140" t="s">
        <v>127</v>
      </c>
      <c r="E22" s="140">
        <v>99490.1</v>
      </c>
      <c r="F22" s="142"/>
      <c r="G22" s="140">
        <v>99490.1</v>
      </c>
      <c r="H22" s="142"/>
      <c r="I22" s="140">
        <v>99490.1</v>
      </c>
      <c r="J22" s="142"/>
    </row>
    <row r="23" spans="2:10" ht="45" x14ac:dyDescent="0.25">
      <c r="B23" s="145" t="s">
        <v>146</v>
      </c>
      <c r="C23" s="139" t="s">
        <v>126</v>
      </c>
      <c r="D23" s="140" t="s">
        <v>19</v>
      </c>
      <c r="E23" s="141">
        <v>3098.5</v>
      </c>
      <c r="F23" s="142"/>
      <c r="G23" s="141">
        <v>3098.5</v>
      </c>
      <c r="H23" s="142"/>
      <c r="I23" s="141">
        <v>3098.5</v>
      </c>
      <c r="J23" s="142"/>
    </row>
    <row r="24" spans="2:10" ht="45" x14ac:dyDescent="0.25">
      <c r="B24" s="145" t="s">
        <v>147</v>
      </c>
      <c r="C24" s="139" t="s">
        <v>126</v>
      </c>
      <c r="D24" s="140" t="s">
        <v>148</v>
      </c>
      <c r="E24" s="140">
        <v>215</v>
      </c>
      <c r="F24" s="142"/>
      <c r="G24" s="140">
        <v>215</v>
      </c>
      <c r="H24" s="142"/>
      <c r="I24" s="140">
        <v>215</v>
      </c>
      <c r="J24" s="142"/>
    </row>
    <row r="25" spans="2:10" ht="45" x14ac:dyDescent="0.25">
      <c r="B25" s="145" t="s">
        <v>149</v>
      </c>
      <c r="C25" s="139" t="s">
        <v>126</v>
      </c>
      <c r="D25" s="140" t="s">
        <v>139</v>
      </c>
      <c r="E25" s="140">
        <v>92</v>
      </c>
      <c r="F25" s="142"/>
      <c r="G25" s="140">
        <v>92</v>
      </c>
      <c r="H25" s="142"/>
      <c r="I25" s="140">
        <v>92</v>
      </c>
      <c r="J25" s="142"/>
    </row>
    <row r="26" spans="2:10" ht="45" x14ac:dyDescent="0.25">
      <c r="B26" s="145" t="s">
        <v>150</v>
      </c>
      <c r="C26" s="139" t="s">
        <v>126</v>
      </c>
      <c r="D26" s="140" t="s">
        <v>139</v>
      </c>
      <c r="E26" s="140">
        <v>42</v>
      </c>
      <c r="F26" s="142"/>
      <c r="G26" s="140">
        <v>42</v>
      </c>
      <c r="H26" s="142"/>
      <c r="I26" s="140">
        <v>42</v>
      </c>
      <c r="J26" s="142"/>
    </row>
    <row r="27" spans="2:10" ht="75" x14ac:dyDescent="0.25">
      <c r="B27" s="139" t="s">
        <v>151</v>
      </c>
      <c r="C27" s="139" t="s">
        <v>126</v>
      </c>
      <c r="D27" s="140" t="s">
        <v>127</v>
      </c>
      <c r="E27" s="141">
        <v>166.72</v>
      </c>
      <c r="F27" s="142"/>
      <c r="G27" s="141">
        <v>166.72</v>
      </c>
      <c r="H27" s="142"/>
      <c r="I27" s="141">
        <v>166.72</v>
      </c>
      <c r="J27" s="142"/>
    </row>
    <row r="28" spans="2:10" ht="45" x14ac:dyDescent="0.25">
      <c r="B28" s="139" t="s">
        <v>152</v>
      </c>
      <c r="C28" s="139" t="s">
        <v>126</v>
      </c>
      <c r="D28" s="140" t="s">
        <v>127</v>
      </c>
      <c r="E28" s="141">
        <v>404.5</v>
      </c>
      <c r="F28" s="142"/>
      <c r="G28" s="141">
        <v>404.5</v>
      </c>
      <c r="H28" s="142"/>
      <c r="I28" s="141">
        <v>404.5</v>
      </c>
      <c r="J28" s="142"/>
    </row>
    <row r="29" spans="2:10" ht="60" x14ac:dyDescent="0.25">
      <c r="B29" s="139" t="s">
        <v>153</v>
      </c>
      <c r="C29" s="139" t="s">
        <v>126</v>
      </c>
      <c r="D29" s="146" t="s">
        <v>154</v>
      </c>
      <c r="E29" s="147">
        <v>18150</v>
      </c>
      <c r="F29" s="142"/>
      <c r="G29" s="147">
        <v>18150</v>
      </c>
      <c r="H29" s="142"/>
      <c r="I29" s="147">
        <v>18150</v>
      </c>
      <c r="J29" s="142"/>
    </row>
    <row r="30" spans="2:10" ht="45" x14ac:dyDescent="0.25">
      <c r="B30" s="139" t="s">
        <v>155</v>
      </c>
      <c r="C30" s="139" t="s">
        <v>126</v>
      </c>
      <c r="D30" s="140" t="s">
        <v>19</v>
      </c>
      <c r="E30" s="141">
        <v>3349</v>
      </c>
      <c r="F30" s="142"/>
      <c r="G30" s="141">
        <v>3349</v>
      </c>
      <c r="H30" s="142"/>
      <c r="I30" s="141">
        <v>3349</v>
      </c>
      <c r="J30" s="142"/>
    </row>
    <row r="31" spans="2:10" ht="45" x14ac:dyDescent="0.25">
      <c r="B31" s="139" t="s">
        <v>156</v>
      </c>
      <c r="C31" s="139" t="s">
        <v>126</v>
      </c>
      <c r="D31" s="140" t="s">
        <v>19</v>
      </c>
      <c r="E31" s="141">
        <v>8283</v>
      </c>
      <c r="F31" s="142"/>
      <c r="G31" s="141">
        <v>8283</v>
      </c>
      <c r="H31" s="142"/>
      <c r="I31" s="141">
        <v>8283</v>
      </c>
      <c r="J31" s="142"/>
    </row>
    <row r="32" spans="2:10" ht="45" x14ac:dyDescent="0.25">
      <c r="B32" s="139" t="s">
        <v>157</v>
      </c>
      <c r="C32" s="139" t="s">
        <v>126</v>
      </c>
      <c r="D32" s="140" t="s">
        <v>19</v>
      </c>
      <c r="E32" s="141">
        <v>1172</v>
      </c>
      <c r="F32" s="142"/>
      <c r="G32" s="141">
        <v>1172</v>
      </c>
      <c r="H32" s="142"/>
      <c r="I32" s="141">
        <v>1172</v>
      </c>
      <c r="J32" s="142"/>
    </row>
    <row r="33" spans="2:10" ht="60" x14ac:dyDescent="0.25">
      <c r="B33" s="139" t="s">
        <v>158</v>
      </c>
      <c r="C33" s="139" t="s">
        <v>126</v>
      </c>
      <c r="D33" s="140" t="s">
        <v>19</v>
      </c>
      <c r="E33" s="141">
        <v>3273</v>
      </c>
      <c r="F33" s="142"/>
      <c r="G33" s="141">
        <v>3273</v>
      </c>
      <c r="H33" s="142"/>
      <c r="I33" s="141">
        <v>3273</v>
      </c>
      <c r="J33" s="142"/>
    </row>
    <row r="34" spans="2:10" ht="45" x14ac:dyDescent="0.25">
      <c r="B34" s="145" t="s">
        <v>159</v>
      </c>
      <c r="C34" s="139" t="s">
        <v>126</v>
      </c>
      <c r="D34" s="141" t="s">
        <v>19</v>
      </c>
      <c r="E34" s="141">
        <v>841</v>
      </c>
      <c r="F34" s="142"/>
      <c r="G34" s="141">
        <v>841</v>
      </c>
      <c r="H34" s="142"/>
      <c r="I34" s="141">
        <v>841</v>
      </c>
      <c r="J34" s="142"/>
    </row>
    <row r="35" spans="2:10" ht="45" x14ac:dyDescent="0.25">
      <c r="B35" s="145" t="s">
        <v>160</v>
      </c>
      <c r="C35" s="139" t="s">
        <v>126</v>
      </c>
      <c r="D35" s="141" t="s">
        <v>51</v>
      </c>
      <c r="E35" s="141">
        <f>1116+1116</f>
        <v>2232</v>
      </c>
      <c r="F35" s="142"/>
      <c r="G35" s="141">
        <f>1116+1116</f>
        <v>2232</v>
      </c>
      <c r="H35" s="142"/>
      <c r="I35" s="141">
        <f>1116+1116</f>
        <v>2232</v>
      </c>
      <c r="J35" s="142"/>
    </row>
    <row r="36" spans="2:10" ht="45" x14ac:dyDescent="0.25">
      <c r="B36" s="145" t="s">
        <v>161</v>
      </c>
      <c r="C36" s="139" t="s">
        <v>126</v>
      </c>
      <c r="D36" s="141" t="s">
        <v>51</v>
      </c>
      <c r="E36" s="141">
        <v>543</v>
      </c>
      <c r="F36" s="142"/>
      <c r="G36" s="141">
        <v>543</v>
      </c>
      <c r="H36" s="142"/>
      <c r="I36" s="141">
        <v>543</v>
      </c>
      <c r="J36" s="142"/>
    </row>
    <row r="37" spans="2:10" ht="45" x14ac:dyDescent="0.25">
      <c r="B37" s="145" t="s">
        <v>162</v>
      </c>
      <c r="C37" s="139" t="s">
        <v>126</v>
      </c>
      <c r="D37" s="141" t="s">
        <v>163</v>
      </c>
      <c r="E37" s="148">
        <v>33962.11</v>
      </c>
      <c r="F37" s="142"/>
      <c r="G37" s="148">
        <v>33962.11</v>
      </c>
      <c r="H37" s="142"/>
      <c r="I37" s="148">
        <v>33962.11</v>
      </c>
      <c r="J37" s="142"/>
    </row>
    <row r="38" spans="2:10" ht="45" x14ac:dyDescent="0.25">
      <c r="B38" s="145" t="s">
        <v>164</v>
      </c>
      <c r="C38" s="139" t="s">
        <v>126</v>
      </c>
      <c r="D38" s="141" t="s">
        <v>163</v>
      </c>
      <c r="E38" s="148">
        <v>29486.5</v>
      </c>
      <c r="F38" s="142"/>
      <c r="G38" s="148">
        <v>29486.5</v>
      </c>
      <c r="H38" s="142"/>
      <c r="I38" s="148">
        <v>29486.5</v>
      </c>
      <c r="J38" s="142"/>
    </row>
    <row r="39" spans="2:10" ht="45" x14ac:dyDescent="0.25">
      <c r="B39" s="145" t="s">
        <v>165</v>
      </c>
      <c r="C39" s="139" t="s">
        <v>126</v>
      </c>
      <c r="D39" s="141" t="s">
        <v>51</v>
      </c>
      <c r="E39" s="141">
        <v>146</v>
      </c>
      <c r="F39" s="142"/>
      <c r="G39" s="141">
        <v>146</v>
      </c>
      <c r="H39" s="142"/>
      <c r="I39" s="141">
        <v>146</v>
      </c>
      <c r="J39" s="142"/>
    </row>
    <row r="40" spans="2:10" ht="45" x14ac:dyDescent="0.25">
      <c r="B40" s="145" t="s">
        <v>166</v>
      </c>
      <c r="C40" s="139" t="s">
        <v>126</v>
      </c>
      <c r="D40" s="141" t="s">
        <v>51</v>
      </c>
      <c r="E40" s="141">
        <v>289</v>
      </c>
      <c r="F40" s="142"/>
      <c r="G40" s="141">
        <v>289</v>
      </c>
      <c r="H40" s="142"/>
      <c r="I40" s="141">
        <v>289</v>
      </c>
      <c r="J40" s="142"/>
    </row>
    <row r="41" spans="2:10" ht="45" x14ac:dyDescent="0.25">
      <c r="B41" s="145" t="s">
        <v>167</v>
      </c>
      <c r="C41" s="139" t="s">
        <v>126</v>
      </c>
      <c r="D41" s="141" t="s">
        <v>51</v>
      </c>
      <c r="E41" s="141">
        <v>309</v>
      </c>
      <c r="F41" s="142"/>
      <c r="G41" s="141">
        <v>309</v>
      </c>
      <c r="H41" s="142"/>
      <c r="I41" s="141">
        <v>309</v>
      </c>
      <c r="J41" s="142"/>
    </row>
    <row r="42" spans="2:10" ht="45" x14ac:dyDescent="0.25">
      <c r="B42" s="145" t="s">
        <v>198</v>
      </c>
      <c r="C42" s="139" t="s">
        <v>126</v>
      </c>
      <c r="D42" s="141" t="s">
        <v>148</v>
      </c>
      <c r="E42" s="141">
        <v>3.5</v>
      </c>
      <c r="F42" s="142"/>
      <c r="G42" s="141">
        <v>3.5</v>
      </c>
      <c r="H42" s="142"/>
      <c r="I42" s="141">
        <v>3.5</v>
      </c>
      <c r="J42" s="142"/>
    </row>
    <row r="43" spans="2:10" ht="45" x14ac:dyDescent="0.25">
      <c r="B43" s="145" t="s">
        <v>199</v>
      </c>
      <c r="C43" s="139" t="s">
        <v>126</v>
      </c>
      <c r="D43" s="141" t="s">
        <v>148</v>
      </c>
      <c r="E43" s="141">
        <v>24.5</v>
      </c>
      <c r="F43" s="142"/>
      <c r="G43" s="141">
        <v>24.5</v>
      </c>
      <c r="H43" s="142"/>
      <c r="I43" s="141">
        <v>24.5</v>
      </c>
      <c r="J43" s="142"/>
    </row>
    <row r="44" spans="2:10" ht="45" x14ac:dyDescent="0.25">
      <c r="B44" s="145" t="s">
        <v>200</v>
      </c>
      <c r="C44" s="139" t="s">
        <v>126</v>
      </c>
      <c r="D44" s="141" t="s">
        <v>148</v>
      </c>
      <c r="E44" s="141">
        <v>7</v>
      </c>
      <c r="F44" s="142"/>
      <c r="G44" s="141">
        <v>7</v>
      </c>
      <c r="H44" s="142"/>
      <c r="I44" s="141">
        <v>7</v>
      </c>
      <c r="J44" s="142"/>
    </row>
    <row r="45" spans="2:10" ht="45" x14ac:dyDescent="0.25">
      <c r="B45" s="145" t="s">
        <v>168</v>
      </c>
      <c r="C45" s="139" t="s">
        <v>126</v>
      </c>
      <c r="D45" s="141" t="s">
        <v>51</v>
      </c>
      <c r="E45" s="141">
        <v>27</v>
      </c>
      <c r="F45" s="142"/>
      <c r="G45" s="141">
        <v>27</v>
      </c>
      <c r="H45" s="142"/>
      <c r="I45" s="141">
        <v>27</v>
      </c>
      <c r="J45" s="142"/>
    </row>
    <row r="46" spans="2:10" ht="45" x14ac:dyDescent="0.25">
      <c r="B46" s="145" t="s">
        <v>201</v>
      </c>
      <c r="C46" s="139" t="s">
        <v>126</v>
      </c>
      <c r="D46" s="141" t="s">
        <v>51</v>
      </c>
      <c r="E46" s="141">
        <v>22</v>
      </c>
      <c r="F46" s="142"/>
      <c r="G46" s="141">
        <v>22</v>
      </c>
      <c r="H46" s="142"/>
      <c r="I46" s="141">
        <v>22</v>
      </c>
      <c r="J46" s="142"/>
    </row>
    <row r="47" spans="2:10" ht="45" x14ac:dyDescent="0.25">
      <c r="B47" s="145" t="s">
        <v>169</v>
      </c>
      <c r="C47" s="139" t="s">
        <v>126</v>
      </c>
      <c r="D47" s="141" t="s">
        <v>51</v>
      </c>
      <c r="E47" s="141">
        <v>28</v>
      </c>
      <c r="F47" s="142"/>
      <c r="G47" s="141">
        <v>28</v>
      </c>
      <c r="H47" s="142"/>
      <c r="I47" s="141">
        <v>28</v>
      </c>
      <c r="J47" s="142"/>
    </row>
    <row r="48" spans="2:10" ht="45" x14ac:dyDescent="0.25">
      <c r="B48" s="145" t="s">
        <v>170</v>
      </c>
      <c r="C48" s="139" t="s">
        <v>126</v>
      </c>
      <c r="D48" s="141" t="s">
        <v>171</v>
      </c>
      <c r="E48" s="141">
        <v>22</v>
      </c>
      <c r="F48" s="142"/>
      <c r="G48" s="141">
        <v>22</v>
      </c>
      <c r="H48" s="142"/>
      <c r="I48" s="141">
        <v>22</v>
      </c>
      <c r="J48" s="142"/>
    </row>
    <row r="49" spans="1:10" ht="60" x14ac:dyDescent="0.25">
      <c r="B49" s="145" t="s">
        <v>202</v>
      </c>
      <c r="C49" s="139" t="s">
        <v>126</v>
      </c>
      <c r="D49" s="141" t="s">
        <v>51</v>
      </c>
      <c r="E49" s="141">
        <v>5</v>
      </c>
      <c r="F49" s="142"/>
      <c r="G49" s="141">
        <v>5</v>
      </c>
      <c r="H49" s="142"/>
      <c r="I49" s="141">
        <v>5</v>
      </c>
      <c r="J49" s="142"/>
    </row>
    <row r="50" spans="1:10" ht="45" x14ac:dyDescent="0.25">
      <c r="B50" s="149" t="s">
        <v>172</v>
      </c>
      <c r="C50" s="139" t="s">
        <v>126</v>
      </c>
      <c r="D50" s="150" t="s">
        <v>163</v>
      </c>
      <c r="E50" s="150">
        <v>0.63</v>
      </c>
      <c r="F50" s="151"/>
      <c r="G50" s="150">
        <v>0.63</v>
      </c>
      <c r="H50" s="151"/>
      <c r="I50" s="150">
        <v>0.63</v>
      </c>
      <c r="J50" s="151"/>
    </row>
    <row r="51" spans="1:10" s="132" customFormat="1" ht="28.5" x14ac:dyDescent="0.25">
      <c r="A51" s="133">
        <v>2</v>
      </c>
      <c r="B51" s="152" t="s">
        <v>173</v>
      </c>
      <c r="C51" s="135"/>
      <c r="D51" s="135"/>
      <c r="E51" s="135"/>
      <c r="F51" s="147">
        <f>47918.9+20582.9+124748</f>
        <v>193249.8</v>
      </c>
      <c r="G51" s="147"/>
      <c r="H51" s="147">
        <v>193249.8</v>
      </c>
      <c r="I51" s="147"/>
      <c r="J51" s="147">
        <v>193249.8</v>
      </c>
    </row>
    <row r="52" spans="1:10" ht="45" x14ac:dyDescent="0.25">
      <c r="A52" s="138"/>
      <c r="B52" s="139" t="s">
        <v>174</v>
      </c>
      <c r="C52" s="139" t="s">
        <v>126</v>
      </c>
      <c r="D52" s="140" t="s">
        <v>127</v>
      </c>
      <c r="E52" s="141">
        <v>404.5</v>
      </c>
      <c r="F52" s="142"/>
      <c r="G52" s="141">
        <v>404.5</v>
      </c>
      <c r="H52" s="142"/>
      <c r="I52" s="141">
        <v>404.5</v>
      </c>
      <c r="J52" s="142"/>
    </row>
    <row r="53" spans="1:10" ht="45" x14ac:dyDescent="0.25">
      <c r="A53" s="138"/>
      <c r="B53" s="139" t="s">
        <v>175</v>
      </c>
      <c r="C53" s="139" t="s">
        <v>126</v>
      </c>
      <c r="D53" s="140" t="s">
        <v>127</v>
      </c>
      <c r="E53" s="141">
        <v>6.3</v>
      </c>
      <c r="F53" s="142"/>
      <c r="G53" s="141">
        <v>6.3</v>
      </c>
      <c r="H53" s="142"/>
      <c r="I53" s="141">
        <v>6.3</v>
      </c>
      <c r="J53" s="142"/>
    </row>
    <row r="54" spans="1:10" ht="45" x14ac:dyDescent="0.25">
      <c r="A54" s="138"/>
      <c r="B54" s="139" t="s">
        <v>176</v>
      </c>
      <c r="C54" s="139" t="s">
        <v>126</v>
      </c>
      <c r="D54" s="140" t="s">
        <v>139</v>
      </c>
      <c r="E54" s="141">
        <v>0</v>
      </c>
      <c r="F54" s="142"/>
      <c r="G54" s="141">
        <v>0</v>
      </c>
      <c r="H54" s="142"/>
      <c r="I54" s="141">
        <v>0</v>
      </c>
      <c r="J54" s="142"/>
    </row>
    <row r="55" spans="1:10" ht="45" x14ac:dyDescent="0.25">
      <c r="A55" s="138"/>
      <c r="B55" s="145" t="s">
        <v>177</v>
      </c>
      <c r="C55" s="139" t="s">
        <v>126</v>
      </c>
      <c r="D55" s="146" t="s">
        <v>139</v>
      </c>
      <c r="E55" s="141">
        <v>3</v>
      </c>
      <c r="F55" s="142"/>
      <c r="G55" s="141">
        <v>3</v>
      </c>
      <c r="H55" s="142"/>
      <c r="I55" s="141">
        <v>3</v>
      </c>
      <c r="J55" s="142"/>
    </row>
    <row r="56" spans="1:10" ht="45" x14ac:dyDescent="0.25">
      <c r="A56" s="138"/>
      <c r="B56" s="145" t="s">
        <v>178</v>
      </c>
      <c r="C56" s="139" t="s">
        <v>126</v>
      </c>
      <c r="D56" s="146" t="s">
        <v>139</v>
      </c>
      <c r="E56" s="141">
        <v>12</v>
      </c>
      <c r="F56" s="142"/>
      <c r="G56" s="141">
        <v>12</v>
      </c>
      <c r="H56" s="142"/>
      <c r="I56" s="141">
        <v>12</v>
      </c>
      <c r="J56" s="142"/>
    </row>
    <row r="57" spans="1:10" ht="45" x14ac:dyDescent="0.25">
      <c r="A57" s="138"/>
      <c r="B57" s="139" t="s">
        <v>179</v>
      </c>
      <c r="C57" s="139" t="s">
        <v>126</v>
      </c>
      <c r="D57" s="141" t="s">
        <v>180</v>
      </c>
      <c r="E57" s="141">
        <v>3400</v>
      </c>
      <c r="F57" s="142"/>
      <c r="G57" s="141">
        <v>3400</v>
      </c>
      <c r="H57" s="142"/>
      <c r="I57" s="141">
        <v>3400</v>
      </c>
      <c r="J57" s="142"/>
    </row>
    <row r="58" spans="1:10" ht="45" x14ac:dyDescent="0.25">
      <c r="A58" s="138"/>
      <c r="B58" s="139" t="s">
        <v>181</v>
      </c>
      <c r="C58" s="139" t="s">
        <v>126</v>
      </c>
      <c r="D58" s="141" t="s">
        <v>139</v>
      </c>
      <c r="E58" s="141">
        <v>454</v>
      </c>
      <c r="F58" s="142"/>
      <c r="G58" s="141">
        <v>454</v>
      </c>
      <c r="H58" s="142"/>
      <c r="I58" s="141">
        <v>454</v>
      </c>
      <c r="J58" s="142"/>
    </row>
    <row r="59" spans="1:10" ht="45" x14ac:dyDescent="0.25">
      <c r="A59" s="138"/>
      <c r="B59" s="139" t="s">
        <v>182</v>
      </c>
      <c r="C59" s="139" t="s">
        <v>126</v>
      </c>
      <c r="D59" s="141" t="s">
        <v>139</v>
      </c>
      <c r="E59" s="141">
        <v>1</v>
      </c>
      <c r="F59" s="142"/>
      <c r="G59" s="141">
        <v>1</v>
      </c>
      <c r="H59" s="142"/>
      <c r="I59" s="141">
        <v>1</v>
      </c>
      <c r="J59" s="142"/>
    </row>
    <row r="60" spans="1:10" ht="45" x14ac:dyDescent="0.25">
      <c r="A60" s="138"/>
      <c r="B60" s="139" t="s">
        <v>183</v>
      </c>
      <c r="C60" s="139" t="s">
        <v>126</v>
      </c>
      <c r="D60" s="141" t="s">
        <v>137</v>
      </c>
      <c r="E60" s="141">
        <v>33517.199999999997</v>
      </c>
      <c r="F60" s="142"/>
      <c r="G60" s="141">
        <v>33517.199999999997</v>
      </c>
      <c r="H60" s="142"/>
      <c r="I60" s="141">
        <v>33517.199999999997</v>
      </c>
      <c r="J60" s="142"/>
    </row>
    <row r="61" spans="1:10" ht="45" x14ac:dyDescent="0.25">
      <c r="A61" s="138"/>
      <c r="B61" s="139" t="s">
        <v>184</v>
      </c>
      <c r="C61" s="139" t="s">
        <v>126</v>
      </c>
      <c r="D61" s="141"/>
      <c r="E61" s="153"/>
      <c r="F61" s="142"/>
      <c r="G61" s="153"/>
      <c r="H61" s="142"/>
      <c r="I61" s="153"/>
      <c r="J61" s="142"/>
    </row>
    <row r="62" spans="1:10" ht="45" x14ac:dyDescent="0.25">
      <c r="A62" s="138"/>
      <c r="B62" s="154" t="s">
        <v>185</v>
      </c>
      <c r="C62" s="139" t="s">
        <v>126</v>
      </c>
      <c r="D62" s="140" t="s">
        <v>131</v>
      </c>
      <c r="E62" s="155">
        <v>7134.06</v>
      </c>
      <c r="F62" s="142"/>
      <c r="G62" s="155">
        <v>7134.06</v>
      </c>
      <c r="H62" s="142"/>
      <c r="I62" s="155">
        <v>7134.06</v>
      </c>
      <c r="J62" s="142"/>
    </row>
    <row r="63" spans="1:10" s="132" customFormat="1" ht="28.5" x14ac:dyDescent="0.25">
      <c r="A63" s="133">
        <v>3</v>
      </c>
      <c r="B63" s="156" t="s">
        <v>186</v>
      </c>
      <c r="C63" s="135"/>
      <c r="D63" s="135"/>
      <c r="E63" s="135"/>
      <c r="F63" s="147">
        <v>21988</v>
      </c>
      <c r="G63" s="147"/>
      <c r="H63" s="147">
        <v>21988</v>
      </c>
      <c r="I63" s="147"/>
      <c r="J63" s="147">
        <v>21988</v>
      </c>
    </row>
    <row r="64" spans="1:10" ht="45" x14ac:dyDescent="0.25">
      <c r="A64" s="138"/>
      <c r="B64" s="145" t="s">
        <v>187</v>
      </c>
      <c r="C64" s="139" t="s">
        <v>126</v>
      </c>
      <c r="D64" s="157" t="s">
        <v>154</v>
      </c>
      <c r="E64" s="158">
        <v>203579.9</v>
      </c>
      <c r="F64" s="142"/>
      <c r="G64" s="158">
        <v>203579.9</v>
      </c>
      <c r="H64" s="142"/>
      <c r="I64" s="158">
        <v>203579.9</v>
      </c>
      <c r="J64" s="142"/>
    </row>
    <row r="65" spans="1:10" ht="45" x14ac:dyDescent="0.25">
      <c r="A65" s="138"/>
      <c r="B65" s="145" t="s">
        <v>188</v>
      </c>
      <c r="C65" s="139" t="s">
        <v>126</v>
      </c>
      <c r="D65" s="157" t="s">
        <v>154</v>
      </c>
      <c r="E65" s="159">
        <v>25083.200000000001</v>
      </c>
      <c r="F65" s="142"/>
      <c r="G65" s="159">
        <v>25083.200000000001</v>
      </c>
      <c r="H65" s="142"/>
      <c r="I65" s="159">
        <v>25083.200000000001</v>
      </c>
      <c r="J65" s="142"/>
    </row>
    <row r="66" spans="1:10" ht="45" x14ac:dyDescent="0.25">
      <c r="A66" s="138"/>
      <c r="B66" s="145" t="s">
        <v>189</v>
      </c>
      <c r="C66" s="139" t="s">
        <v>126</v>
      </c>
      <c r="D66" s="157" t="s">
        <v>51</v>
      </c>
      <c r="E66" s="159">
        <v>1692</v>
      </c>
      <c r="F66" s="142"/>
      <c r="G66" s="159">
        <v>1692</v>
      </c>
      <c r="H66" s="142"/>
      <c r="I66" s="159">
        <v>1692</v>
      </c>
      <c r="J66" s="142"/>
    </row>
    <row r="67" spans="1:10" ht="45" x14ac:dyDescent="0.25">
      <c r="A67" s="138"/>
      <c r="B67" s="145" t="s">
        <v>190</v>
      </c>
      <c r="C67" s="139" t="s">
        <v>126</v>
      </c>
      <c r="D67" s="157" t="s">
        <v>191</v>
      </c>
      <c r="E67" s="160">
        <v>352</v>
      </c>
      <c r="F67" s="142"/>
      <c r="G67" s="160">
        <v>352</v>
      </c>
      <c r="H67" s="142"/>
      <c r="I67" s="160">
        <v>352</v>
      </c>
      <c r="J67" s="142"/>
    </row>
    <row r="68" spans="1:10" ht="45" x14ac:dyDescent="0.25">
      <c r="A68" s="138"/>
      <c r="B68" s="145" t="s">
        <v>192</v>
      </c>
      <c r="C68" s="139" t="s">
        <v>126</v>
      </c>
      <c r="D68" s="157" t="s">
        <v>51</v>
      </c>
      <c r="E68" s="159">
        <v>2453</v>
      </c>
      <c r="F68" s="142"/>
      <c r="G68" s="159">
        <v>2453</v>
      </c>
      <c r="H68" s="142"/>
      <c r="I68" s="159">
        <v>2453</v>
      </c>
      <c r="J68" s="142"/>
    </row>
    <row r="69" spans="1:10" s="132" customFormat="1" ht="28.5" x14ac:dyDescent="0.25">
      <c r="A69" s="133">
        <v>4</v>
      </c>
      <c r="B69" s="152" t="s">
        <v>193</v>
      </c>
      <c r="C69" s="135"/>
      <c r="D69" s="135"/>
      <c r="E69" s="135"/>
      <c r="F69" s="137"/>
      <c r="G69" s="135"/>
      <c r="H69" s="137"/>
      <c r="I69" s="135"/>
      <c r="J69" s="137"/>
    </row>
    <row r="70" spans="1:10" ht="45" x14ac:dyDescent="0.25">
      <c r="A70" s="138"/>
      <c r="B70" s="139" t="s">
        <v>194</v>
      </c>
      <c r="C70" s="139" t="s">
        <v>126</v>
      </c>
      <c r="D70" s="140" t="s">
        <v>195</v>
      </c>
      <c r="E70" s="140">
        <v>1965684</v>
      </c>
      <c r="F70" s="140">
        <v>5367.9</v>
      </c>
      <c r="G70" s="140">
        <v>1965684</v>
      </c>
      <c r="H70" s="140">
        <v>5367.9</v>
      </c>
      <c r="I70" s="140">
        <v>1965684</v>
      </c>
      <c r="J70" s="140">
        <v>5367.9</v>
      </c>
    </row>
  </sheetData>
  <mergeCells count="8">
    <mergeCell ref="A1:J1"/>
    <mergeCell ref="A4:A5"/>
    <mergeCell ref="B4:B5"/>
    <mergeCell ref="C4:C5"/>
    <mergeCell ref="D4:D5"/>
    <mergeCell ref="E4:F4"/>
    <mergeCell ref="G4:H4"/>
    <mergeCell ref="I4:J4"/>
  </mergeCells>
  <pageMargins left="0.11811023622047245" right="0.11811023622047245" top="0.74803149606299213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Администрация</vt:lpstr>
      <vt:lpstr>образование</vt:lpstr>
      <vt:lpstr>культура</vt:lpstr>
      <vt:lpstr>ЖКХ</vt:lpstr>
      <vt:lpstr>образование!Заголовки_для_печати</vt:lpstr>
      <vt:lpstr>Администрация!Область_печати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Zaharevich</dc:creator>
  <cp:lastModifiedBy>Наталья Геращенко</cp:lastModifiedBy>
  <cp:lastPrinted>2024-11-07T05:23:28Z</cp:lastPrinted>
  <dcterms:created xsi:type="dcterms:W3CDTF">2016-08-31T06:05:57Z</dcterms:created>
  <dcterms:modified xsi:type="dcterms:W3CDTF">2024-11-15T08:29:11Z</dcterms:modified>
</cp:coreProperties>
</file>