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ЭКОНОМИЯ ПО ТОРГАМ\2023 год\сентябрь\"/>
    </mc:Choice>
  </mc:AlternateContent>
  <bookViews>
    <workbookView xWindow="0" yWindow="0" windowWidth="27060" windowHeight="12240"/>
  </bookViews>
  <sheets>
    <sheet name="сентябрь 1" sheetId="1" r:id="rId1"/>
  </sheets>
  <definedNames>
    <definedName name="_xlnm.Print_Titles" localSheetId="0">'сентябрь 1'!$4:$6</definedName>
    <definedName name="_xlnm.Print_Area" localSheetId="0">'сентябрь 1'!$A$1:$J$224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6" i="1" l="1"/>
  <c r="F229" i="1"/>
  <c r="E229" i="1"/>
  <c r="F228" i="1"/>
  <c r="E228" i="1"/>
  <c r="F227" i="1"/>
  <c r="E227" i="1"/>
  <c r="F226" i="1"/>
  <c r="F236" i="1" s="1"/>
  <c r="E226" i="1"/>
  <c r="F222" i="1"/>
  <c r="E222" i="1"/>
  <c r="G221" i="1"/>
  <c r="G220" i="1"/>
  <c r="I220" i="1" s="1"/>
  <c r="G219" i="1"/>
  <c r="I217" i="1"/>
  <c r="G217" i="1"/>
  <c r="I216" i="1"/>
  <c r="I222" i="1" s="1"/>
  <c r="G216" i="1"/>
  <c r="G222" i="1" s="1"/>
  <c r="F215" i="1"/>
  <c r="E215" i="1"/>
  <c r="G214" i="1"/>
  <c r="G213" i="1"/>
  <c r="G212" i="1"/>
  <c r="G211" i="1"/>
  <c r="I209" i="1"/>
  <c r="G209" i="1"/>
  <c r="I208" i="1"/>
  <c r="G208" i="1"/>
  <c r="I207" i="1"/>
  <c r="G207" i="1"/>
  <c r="I206" i="1"/>
  <c r="G206" i="1"/>
  <c r="G205" i="1"/>
  <c r="G204" i="1"/>
  <c r="I204" i="1" s="1"/>
  <c r="G203" i="1"/>
  <c r="I203" i="1" s="1"/>
  <c r="G202" i="1"/>
  <c r="I202" i="1" s="1"/>
  <c r="G201" i="1"/>
  <c r="G200" i="1"/>
  <c r="G199" i="1"/>
  <c r="I198" i="1"/>
  <c r="G198" i="1"/>
  <c r="I197" i="1"/>
  <c r="G197" i="1"/>
  <c r="I196" i="1"/>
  <c r="G196" i="1"/>
  <c r="I195" i="1"/>
  <c r="G195" i="1"/>
  <c r="G215" i="1" s="1"/>
  <c r="F194" i="1"/>
  <c r="E194" i="1"/>
  <c r="G192" i="1"/>
  <c r="I192" i="1" s="1"/>
  <c r="G191" i="1"/>
  <c r="I191" i="1" s="1"/>
  <c r="G190" i="1"/>
  <c r="I190" i="1" s="1"/>
  <c r="I193" i="1" s="1"/>
  <c r="I189" i="1"/>
  <c r="G188" i="1"/>
  <c r="G187" i="1"/>
  <c r="G186" i="1"/>
  <c r="I185" i="1"/>
  <c r="G184" i="1"/>
  <c r="G183" i="1"/>
  <c r="G182" i="1"/>
  <c r="G181" i="1"/>
  <c r="G180" i="1"/>
  <c r="I178" i="1"/>
  <c r="G178" i="1"/>
  <c r="I177" i="1"/>
  <c r="G177" i="1"/>
  <c r="I176" i="1"/>
  <c r="G176" i="1"/>
  <c r="I175" i="1"/>
  <c r="G175" i="1"/>
  <c r="I174" i="1"/>
  <c r="G174" i="1"/>
  <c r="I173" i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G194" i="1" s="1"/>
  <c r="I132" i="1"/>
  <c r="I179" i="1" s="1"/>
  <c r="G132" i="1"/>
  <c r="F131" i="1"/>
  <c r="E131" i="1"/>
  <c r="G129" i="1"/>
  <c r="G128" i="1"/>
  <c r="I128" i="1" s="1"/>
  <c r="G127" i="1"/>
  <c r="G131" i="1" s="1"/>
  <c r="I126" i="1"/>
  <c r="F126" i="1"/>
  <c r="E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26" i="1" s="1"/>
  <c r="G113" i="1"/>
  <c r="F112" i="1"/>
  <c r="F224" i="1" s="1"/>
  <c r="E112" i="1"/>
  <c r="E224" i="1" s="1"/>
  <c r="E237" i="1" s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G50" i="1"/>
  <c r="G49" i="1"/>
  <c r="G48" i="1"/>
  <c r="G47" i="1"/>
  <c r="G46" i="1"/>
  <c r="I45" i="1"/>
  <c r="G45" i="1"/>
  <c r="G229" i="1" s="1"/>
  <c r="G44" i="1"/>
  <c r="I44" i="1" s="1"/>
  <c r="G43" i="1"/>
  <c r="G42" i="1"/>
  <c r="G41" i="1"/>
  <c r="G40" i="1"/>
  <c r="G39" i="1"/>
  <c r="G38" i="1"/>
  <c r="G37" i="1"/>
  <c r="G36" i="1"/>
  <c r="G35" i="1"/>
  <c r="G34" i="1"/>
  <c r="G30" i="1"/>
  <c r="G29" i="1"/>
  <c r="G28" i="1"/>
  <c r="G27" i="1"/>
  <c r="G26" i="1"/>
  <c r="G25" i="1"/>
  <c r="I24" i="1"/>
  <c r="G24" i="1"/>
  <c r="G23" i="1"/>
  <c r="I23" i="1" s="1"/>
  <c r="I22" i="1"/>
  <c r="G22" i="1"/>
  <c r="G21" i="1"/>
  <c r="I21" i="1" s="1"/>
  <c r="I20" i="1"/>
  <c r="G20" i="1"/>
  <c r="G19" i="1"/>
  <c r="I19" i="1" s="1"/>
  <c r="I18" i="1"/>
  <c r="G18" i="1"/>
  <c r="G17" i="1"/>
  <c r="I17" i="1" s="1"/>
  <c r="I16" i="1"/>
  <c r="G16" i="1"/>
  <c r="G15" i="1"/>
  <c r="I15" i="1" s="1"/>
  <c r="I228" i="1" s="1"/>
  <c r="G14" i="1"/>
  <c r="G13" i="1"/>
  <c r="G12" i="1"/>
  <c r="G228" i="1" s="1"/>
  <c r="I11" i="1"/>
  <c r="G11" i="1"/>
  <c r="J237" i="1" s="1"/>
  <c r="I10" i="1"/>
  <c r="G10" i="1"/>
  <c r="G227" i="1" s="1"/>
  <c r="I9" i="1"/>
  <c r="G9" i="1"/>
  <c r="I8" i="1"/>
  <c r="G8" i="1"/>
  <c r="I7" i="1"/>
  <c r="I226" i="1" s="1"/>
  <c r="G7" i="1"/>
  <c r="G226" i="1" s="1"/>
  <c r="I229" i="1" l="1"/>
  <c r="I194" i="1"/>
  <c r="I230" i="1"/>
  <c r="F237" i="1"/>
  <c r="I215" i="1"/>
  <c r="G236" i="1"/>
  <c r="G112" i="1"/>
  <c r="G224" i="1" s="1"/>
  <c r="G237" i="1" s="1"/>
  <c r="I127" i="1"/>
  <c r="I131" i="1" s="1"/>
  <c r="I112" i="1"/>
  <c r="I224" i="1" s="1"/>
  <c r="I227" i="1" l="1"/>
  <c r="I236" i="1" s="1"/>
  <c r="H237" i="1"/>
</calcChain>
</file>

<file path=xl/sharedStrings.xml><?xml version="1.0" encoding="utf-8"?>
<sst xmlns="http://schemas.openxmlformats.org/spreadsheetml/2006/main" count="813" uniqueCount="223">
  <si>
    <t>Экономия по торгам за 2023 год</t>
  </si>
  <si>
    <t>Итого за период с 01.01.2023 по 01.10.2023</t>
  </si>
  <si>
    <t>№ п/п</t>
  </si>
  <si>
    <t>Заказчик</t>
  </si>
  <si>
    <t>Наименование объекта закупки</t>
  </si>
  <si>
    <t>Способ определения поставщика (подрядчика, исполнителя)</t>
  </si>
  <si>
    <t>Начальная (максимальная) цена контракта, руб.</t>
  </si>
  <si>
    <t>Цена контракта  по результатам процедур, руб.</t>
  </si>
  <si>
    <t>Экономия, руб.</t>
  </si>
  <si>
    <t>городские /областные</t>
  </si>
  <si>
    <t>Сумма экономии по  городским ср-м</t>
  </si>
  <si>
    <t xml:space="preserve">Направление средств экономии </t>
  </si>
  <si>
    <t>Администрация города</t>
  </si>
  <si>
    <t>Оказание услуг по организации и проведению мероприятия «Школа ведущих»</t>
  </si>
  <si>
    <t xml:space="preserve">Аукцион в электронной форме </t>
  </si>
  <si>
    <t>городские</t>
  </si>
  <si>
    <t>Выполнение работ по изготовлению сувенирной продукции</t>
  </si>
  <si>
    <t>Оказание услуг по организации и проведению городского конкурса по присуждению премий в области профессионального образования «Лучший студенческий центр – 2023»</t>
  </si>
  <si>
    <t>Аукцион в электронной форме</t>
  </si>
  <si>
    <t>Поставка деревянных рамок со стеклом</t>
  </si>
  <si>
    <t>Оказание услуг по организации и проведению городского спортивно-массового мероприятия День Здоровья: "Азимут"</t>
  </si>
  <si>
    <t>Выполнение комплексных кадастровых работ</t>
  </si>
  <si>
    <t>ФБ ОБЛ гор</t>
  </si>
  <si>
    <r>
      <t xml:space="preserve">Выполнение комплексных кадастровых работ </t>
    </r>
    <r>
      <rPr>
        <i/>
        <sz val="10"/>
        <color rgb="FFFF0000"/>
        <rFont val="Times New Roman"/>
        <family val="1"/>
        <charset val="204"/>
      </rPr>
      <t>(городская доля 6 % - 213 593,84 руб.)</t>
    </r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</si>
  <si>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по муниципальному автобусному маршруту</t>
  </si>
  <si>
    <t>Поставка наградной атрибутики - медалей</t>
  </si>
  <si>
    <t>Поставка наградной атрибутики - кубков</t>
  </si>
  <si>
    <t xml:space="preserve">Электронный запрос котировок </t>
  </si>
  <si>
    <t>Оказание услуг по организации дежурства автомобиля скорой медицинской помощи</t>
  </si>
  <si>
    <t>Оказание услуг по организации и проведению третьего городского форума "Спорт - норма жизни"</t>
  </si>
  <si>
    <t xml:space="preserve">Электронный аукцион </t>
  </si>
  <si>
    <t>Выполнение работ по изготовлению полиграфической продукции</t>
  </si>
  <si>
    <t>Поставка коммутатора</t>
  </si>
  <si>
    <t>Оказание услуг по предоставлению права использования программы для ЭВМ (Casebook. Тариф Pro)                                     Поставка источников бесперебойного питания для серверного оборудования</t>
  </si>
  <si>
    <t>городские/ областные, федеральные</t>
  </si>
  <si>
    <t>Оказание услуг по предоставлению неисключительных прав на использование антивирусного программного обеспечения (продление лицензии сроком на один год)</t>
  </si>
  <si>
    <t>Оказание услуг по предоставлению права использования программы для ЭВМ (Casebook. Тариф Pro)                                      Поставка источников бесперебойного питания для серверного оборудования</t>
  </si>
  <si>
    <t>Оказание услуг по организации и проведению городского молодежного мероприятия в честь Дня молодежи</t>
  </si>
  <si>
    <t>Оказание услуг по предоставлению неисключительных прав на использование сертифицированных средств защиты информации</t>
  </si>
  <si>
    <t>Оказание услуг по международной телефонной связи</t>
  </si>
  <si>
    <t xml:space="preserve">Электронный конкурс </t>
  </si>
  <si>
    <t>Электронный конкурс</t>
  </si>
  <si>
    <t xml:space="preserve">Поставка жестких дисков для серверного оборудования
</t>
  </si>
  <si>
    <t>Выполнение кадастровых работ</t>
  </si>
  <si>
    <t>Оказание услуг по организации и проведению городского физкультурно-массового мероприятия, посвященного празднованию Дня физкультурника</t>
  </si>
  <si>
    <t>Поставка источников бесперебойного питания для серверного оборудования</t>
  </si>
  <si>
    <t>Оказание услуг по организации и проведению городского спортивно-массового мероприятия День Здоровья: "Кросс"</t>
  </si>
  <si>
    <t>Передача неисключительных прав на использование программного обеспечения</t>
  </si>
  <si>
    <t>МУ "ГУКС"</t>
  </si>
  <si>
    <t>Выполнение работ по благоустройству общественной территорий «Сквер водников» и дворовых территорий многоквартирных жилых домов города Благовещенска</t>
  </si>
  <si>
    <t>городские, областные</t>
  </si>
  <si>
    <t>Данная экономия распределяется на доп. работы по контракту № 0078/2023 от 10.04.2023</t>
  </si>
  <si>
    <t>Предпроектная проработка для строительства объекта "Городское кладбище, расположенное на 17 км. ул. Новотроицкое шоссе, г. Благовещенск"</t>
  </si>
  <si>
    <t xml:space="preserve">Данная экономия распределяется на софинансирование мероприятия по ремонту автомобильной дороги по ул.Игнатьевское шоссе от ул. Дорожников в сторону ул.Василенко после доведения лимитов </t>
  </si>
  <si>
    <t>Выполнение проектных и изыскательских работ по объекту: «Тепловая сеть от котельной 800 квартала (вдоль ул.50 лет Октября от ул.Зеленая до ул.Шафира)»</t>
  </si>
  <si>
    <t>Выполнение работ по благоустройству торговых зон города Благовещенска</t>
  </si>
  <si>
    <t>Обследование технического состояния строительных конструкций зданий многоквартирных домов г. Благовещенска, Амурской области</t>
  </si>
  <si>
    <t>Выполнение работ по обустройству пешеходного перехода по ул. Театральная в районе станционного пункта "Ж/д вокзал" п. Моховая Падь</t>
  </si>
  <si>
    <t>МКУ "ЭХС"</t>
  </si>
  <si>
    <t>Поставка хозяйственных товаров</t>
  </si>
  <si>
    <t>Оказание услуг по физической охране объектов с использованием специальных средств, 3 кв.2023г</t>
  </si>
  <si>
    <t>Оказание услуг по физической охране объектов с использованием специальных средств</t>
  </si>
  <si>
    <t>Поставка сантехнических изделий</t>
  </si>
  <si>
    <t>Поставка строительных материалов</t>
  </si>
  <si>
    <t>Оказание услуг по обязательному страхованию гражданской ответственности владельцев транспортных средств (ОСАГО)</t>
  </si>
  <si>
    <t>Поставка нефтепродуктов через сеть автозаправочных станций</t>
  </si>
  <si>
    <t>23200 - поставка аккумуляторов;
 1650 - оказание услуг по физической охране объектов с использованием специальных средств, 3 кв.2023г</t>
  </si>
  <si>
    <t>Оказание услуг по предоставлению спецтехники (автовышки)</t>
  </si>
  <si>
    <t>Поставка перчаток</t>
  </si>
  <si>
    <t>Оказание услуг по физической охране объектов с использованием специальных средств, 4 кв.2023г</t>
  </si>
  <si>
    <t>* исправлены суммы ЭХС</t>
  </si>
  <si>
    <t>Поставка воды питьевой упакованной для нужд администрации города Благовещенска</t>
  </si>
  <si>
    <t>Поставка бумаги туалетной</t>
  </si>
  <si>
    <t>Поставка источников бесперебойного питания</t>
  </si>
  <si>
    <t>Поставка телефонных аппаратов для нужд администрации города Благовещенска</t>
  </si>
  <si>
    <t>Поставка батарей аккумуляторных</t>
  </si>
  <si>
    <t>Поставка автомобильных шин для служебного транспорта МКУ «ЭХС»</t>
  </si>
  <si>
    <t>Выполнение работ по техническому обслуживанию в процессе эксплуатации, с дальнейшей консервацией на осенне-зимний период, мультизональной системы кондиционирования типа VRF фирмы DANTEX</t>
  </si>
  <si>
    <t>Выполнение работ по текущему ремонту нежилых помещений в здании, расположенном по адресу: 675000, Амурская область, г. Благовещенск, ул. Чайковского, д.27</t>
  </si>
  <si>
    <t>Поставка электротоваров</t>
  </si>
  <si>
    <t>Поставка светильников светодиодных внутреннего освещения</t>
  </si>
  <si>
    <t>Оказание услуг по техническому обслуживанию кондиционеров</t>
  </si>
  <si>
    <t>Оказание услуг по продлению лицензий неисключительного права на использование программного обеспечения лаборатории Касперского "Kaspersky Endpoint Security для бизнеса - расширенный Russian Edition.1 year Renewal License." (путем передачи лицензий)</t>
  </si>
  <si>
    <t>Выполнение работ по монтажу и пуско-наладке охранной сигнализации</t>
  </si>
  <si>
    <t>Оказание услуг по проведению специальной оценки условий труда (СОУТ)</t>
  </si>
  <si>
    <t>Оказание услуг по проведению оценки профессиональных рисков (ОПР)</t>
  </si>
  <si>
    <t>Оказание услуг по охране от пожаров МКУ "ЭХС" для обеспечения муниципальных нужд</t>
  </si>
  <si>
    <t>Поставка аптечек</t>
  </si>
  <si>
    <t>Выполнение работ по подготовке систем отопления к отопительному сезону</t>
  </si>
  <si>
    <t>Поставка конвертов для нужд администрации города Благовещенска</t>
  </si>
  <si>
    <t>Выполнение работ по измерению замеров сопротивления изоляции зданий</t>
  </si>
  <si>
    <t>Поставка флагов</t>
  </si>
  <si>
    <t>Поставка расходных материалов к офисной технике для нужд администрации города Благовещенска</t>
  </si>
  <si>
    <t>Оказание услуг по обследованию технического состояния оборудования с выдачей актов о техническом состоянии оборудования</t>
  </si>
  <si>
    <t>Поставка дверной фурнитуры</t>
  </si>
  <si>
    <t>Управление ЖКХ</t>
  </si>
  <si>
    <t>Поставка бумаги для офисной техники белой</t>
  </si>
  <si>
    <t>Совместный электронный аукцион</t>
  </si>
  <si>
    <t>городские 6% / областные 94%</t>
  </si>
  <si>
    <t>планируется приобретение IP-камеры для АПК "Безопасный город"</t>
  </si>
  <si>
    <t>Выполнение работ по благоустройству дворовых территорий многоквартирных домов расположенных в пределах городского округа города Благовещенска</t>
  </si>
  <si>
    <t>областные</t>
  </si>
  <si>
    <t xml:space="preserve">на дополнительные расходы, не предусмотренные контрактом </t>
  </si>
  <si>
    <t>Выполнение работ по ремонту фасадов многоквартирных домов, расположенных в пределах городского округа города Благовещенска</t>
  </si>
  <si>
    <t>Выполнение работ по проведению диагностики, оценке транспортно-эксплуатационного состояния автомобильных дорог общего пользования местного значения города Благовещенска</t>
  </si>
  <si>
    <t>Выполнение работ по художественной росписи торца фасада многоквартирного дома</t>
  </si>
  <si>
    <t>Управление ГОЧС</t>
  </si>
  <si>
    <t>Планируется направить на поставку бумаги для офисной техники и канцелярию</t>
  </si>
  <si>
    <t>Планируется поставка нефтепродуктов через сеть автозаправочных станций</t>
  </si>
  <si>
    <t>МКУ "ГОЧС"</t>
  </si>
  <si>
    <t>Оказание услуг по предоставлению бессрочных прав на программное обеспечение Macroscop</t>
  </si>
  <si>
    <t>Выполнение работ по обновлению противопожарных минерализованных полос и разрывов в лесах, расположенных в границах городского округа Благовещенска</t>
  </si>
  <si>
    <t xml:space="preserve">МАОУ «ШКОЛА № 16 </t>
  </si>
  <si>
    <t>Поставка мобильной электронной библиотеки для оснащения объекта «Школа на 1500 мест в квартале 406 г. Благовещенск, Амурская область»</t>
  </si>
  <si>
    <t>Запрос котировок  в электронной форме</t>
  </si>
  <si>
    <t>федеральные, областные, 1% софинансирования городские.</t>
  </si>
  <si>
    <t>Денежные средства имеют целевое направление. Экономия будет направлена на те же цели</t>
  </si>
  <si>
    <t>Поставка камер охлаждения для оснащения объекта «Школа на 1500 мест в квартале 406 г. Благовещенск, Амурская область»</t>
  </si>
  <si>
    <t>Поставка мобильного класса для изучения иностранных языков для оснащения объекта «Школа на 1500 мест в квартале 406 г. Благовещенск, Амурская область»</t>
  </si>
  <si>
    <t>Поставка мебели для оснащения объекта "Школа на 1500 мест в квартале 406 г. Благовещенск, Амурская область"</t>
  </si>
  <si>
    <t>Поставка атласа трёхмерного интерактивного для оснащения объекта "Школа на 1500 мест в квартале 406 г. Благовещенск, Амурская область"</t>
  </si>
  <si>
    <t>Поставка информационных терминалов для оснащения объекта «Школа на 1500 мест в квартале 406 г. Благовещенск, Амурская область»</t>
  </si>
  <si>
    <t>МАОУ "Школа № 16 г. Благовещенска"</t>
  </si>
  <si>
    <t>Поставка сервера для оснащения объекта капитального строительства «Школа на 1500 мест в квартале 406 г. Благовещенск, Амурская область»</t>
  </si>
  <si>
    <t>Запрос котировок в электронной форме</t>
  </si>
  <si>
    <t>Поставка программно-аппаратного комплекса для оснащения объекта капитального строительства 
«Школа на 1500 мест в квартале 406 г. Благовещенск, Амурская область»</t>
  </si>
  <si>
    <t>Поставка оборудования для пищеблока для оснащения объекта капитального строительства "Школа на 1500 мест в квартале 406 г. Благовещенск, Амурская область"</t>
  </si>
  <si>
    <t>Поставка мебели для оснащения объекта капитального строительства "Школа на 1500 мест в квартале 406 г. Благовещенск, Амурская область"</t>
  </si>
  <si>
    <t>Поставка оборудования для пищеблока для оснащения объекта капитального строительства «Школа на 1500 мест в квартале 406 г. Благовещенск, Амурская область»</t>
  </si>
  <si>
    <t>Поставка облучателей бактерицидных для оснащения объекта капитального строительства "Школа на 1500 мест в квартале 406 г. Благовещенск, Амурская область"</t>
  </si>
  <si>
    <t>Поставка информационного экрана в актовый зал для оснащения объекта капитального строительства "Школа на 1500 мест в квартале 406 г. Благовещенск, Амурская область"</t>
  </si>
  <si>
    <t>Поставка учебных станков для оснащения объекта капитального строительства «Школа на 1500 мест в квартале 406 г. Благовещенск, Амурская область»</t>
  </si>
  <si>
    <t>Поставка оборудования для пищеблока для оснащения объекта капитального строительства «Школа на 1500 мест в квартале 406 г. Благовещенск, Амурская область"</t>
  </si>
  <si>
    <t>Поставка микроскопов школьных цифровых для оснащения объекта капитального строительства «Школа на 1500 мест в квартале 406 г. Благовещенск, Амурская область»</t>
  </si>
  <si>
    <t>Поставка досок магнитно-маркерных для оснащения объекта капитального строительства "Школа на 1500 мест в квартале 406 г. Благовещенск, Амурская область"</t>
  </si>
  <si>
    <t>Поставка учебно-демонстрационного оборудования для оснащения объекта капитального строительства «Школа на 1500 мест в квартале 406 г. Благовещенск, Амурская область»</t>
  </si>
  <si>
    <t>Поставка спортивного оборудования и инвентаря для оснащения объекта капитального строительства «Школа на 1500 мест в квартале 406 г. Благовещенск, Амурская область»</t>
  </si>
  <si>
    <t>Поставка холодильников фармацевтических для оснащения объекта капитального строительства «Школа на 1500 мест в квартале 406 г. Благовещенск, Амурская область»</t>
  </si>
  <si>
    <t>Поставка стоматологического оборудования для оснащения объекта капитального строительства «Школа на 1500 мест в квартале 406 г. Благовещенск, Амурская область»</t>
  </si>
  <si>
    <t>Поставка стерилизаторов медицинских для оснащения объекта капитального строительства «Школа на 1500 мест в квартале 406 г. Благовещенск, Амурская область»</t>
  </si>
  <si>
    <t>Поставка установки стоматологической для оснащения объекта капитального строительства «Школа на 1500 мест в квартале 406 г. Благовещенск, Амурская область»</t>
  </si>
  <si>
    <t>Поставка медицинской мебели для оснащения объекта капитального строительства «Школа на 1500 мест в квартале 406 г. Благовещенск, Амурская область»</t>
  </si>
  <si>
    <t>Поставка хозяйственных товаров для оснащения объекта капитального строительства «Школа на 1500 мест в квартале 406 г. Благовещенск, Амурская область»</t>
  </si>
  <si>
    <t>Поставка поломоечных машин для оснащения объекта капитального строительства «Школа на 1500 мест в квартале 406 г. Благовещенск, Амурская область»</t>
  </si>
  <si>
    <t>Поставка мебели для оснащения объекта капитального строительства «Школа на 1500 мест в квартале 406 г. Благовещенск, Амурская область»</t>
  </si>
  <si>
    <t>Поставка мебели металлической для оснащения объекта капитального строительства «Школа на 1500 мест в квартале 406 г. Благовещенск, Амурская область»</t>
  </si>
  <si>
    <t>Поставка учебного оборудования и средств обучения для оснащения объекта капитального строительства "Школа на 1500 мест в квартале 406 г. Благовещенск, Амурская область"</t>
  </si>
  <si>
    <t>Поставка демонстрационного оборудования для оснащения объекта капитального строительства "Школа на 1500 мест в квартале 406 г. Благовещенск, Амурская область"</t>
  </si>
  <si>
    <t>Поставка учебно-демонстрационного оборудования для оснащения объекта «Школа на 1500 мест в квартале 406 г. Благовещенск, Амурская область»</t>
  </si>
  <si>
    <t>Поставка комплекта звукового оборудования для оснащения объекта капитального строительства «Школа на 1500 мест в квартале 406 г. Благовещенск, Амурская область»</t>
  </si>
  <si>
    <t>Поставка текстильной продукции для оснащения объекта капитального строительства «Школа на 1500 мест в квартале 406 г. Благовещенск, Амурская область»</t>
  </si>
  <si>
    <t>Поставка светового оборудования для оснащения объекта капитального строительства «Школа на 1500 мест в квартале 406 г. Благовещенск, Амурская область»</t>
  </si>
  <si>
    <t>Поставка комплектов химических реактивов для оснащения объекта капитального строительства "Школа на 1500 мест в квартале 406 г. Благовещенск, Амурская область"</t>
  </si>
  <si>
    <t>Поставка средств обучения для проектной деятельности для оснащения объекта капитального строительства «Школа на 1500 мест в квартале 406 г. Благовещенск, Амурская область»</t>
  </si>
  <si>
    <t>Поставка интегрированных обучающих лабораторных комплексов для исследования окружающей среды для оснащения объекта капитального строительства "Школа на 1500 мест в квартале 406 г. Благовещенск, Амурская область"</t>
  </si>
  <si>
    <t>МАОУ "Школа № 13 г. Благовещенска"</t>
  </si>
  <si>
    <t>Выполнение работ по ремонту отмостки для муниципального автономного образовательного учреждения «Школа № 13 г. Благовещенска», расположенного по адресу: 675028, Амурская область, г. Благовещенск, ул. Кантемирова, д. 6/2</t>
  </si>
  <si>
    <t>Поставка мебели для муниципального автономного образовательного учреждения «Школа № 13 г. Благовещенска», расположенного по адресу: 675028, Амурская область, г. Благовещенск, ул. Кантемирова, д. 6/2</t>
  </si>
  <si>
    <t>Выполнение электроизмерительных работ с выдачей протоколов замеров для муниципального автономного образовательного учреждения «Школа № 13 г. Благовещенска»</t>
  </si>
  <si>
    <t>Оказание услуг по разработке программы энергосбережения и повышения энергетической эффективности муниципального автономного образовательного учреждения «Школа № 13 г. Благовещенска»</t>
  </si>
  <si>
    <t>Оказание услуг по техническому освидетельствованию и испытанию леерных ограждений кровли здания муниципального автономного образовательного учреждения «Школа № 13 г. Благовещенска»</t>
  </si>
  <si>
    <t>МАОУ "Школа № 17 г. Благовещенска"</t>
  </si>
  <si>
    <t>Поставка многофункциональных устройств</t>
  </si>
  <si>
    <t>Поставка периферийного оборудования</t>
  </si>
  <si>
    <t>Выполнение работ по ремонту библиотеки МАОУ «Школа № 17 г. Благовещенска», расположенного по адресу: г. Благовещенск, ул. Свободная, 33</t>
  </si>
  <si>
    <t>Управление образования</t>
  </si>
  <si>
    <t>Поставка системного блока</t>
  </si>
  <si>
    <t>экономию в сумме 20045,00 планируется направить на приобретение компьютерной техники, телефона</t>
  </si>
  <si>
    <t>Поставка бумаги офисной</t>
  </si>
  <si>
    <t>экономию в сумме 28 018,00 планируется направить на приобретение бумаги офисной</t>
  </si>
  <si>
    <t>МУ "ЦБ"</t>
  </si>
  <si>
    <t>Поставка бумаги для офисной техники белая</t>
  </si>
  <si>
    <t>экономию в сумме 30 366,08 планируется направить на приобретение бумаги офисной</t>
  </si>
  <si>
    <t xml:space="preserve">Управление культуры </t>
  </si>
  <si>
    <t xml:space="preserve">Экономия в сумме 4546,09 направлена на проведение специальной оценки условий труда </t>
  </si>
  <si>
    <t>МБУК "ГДК"</t>
  </si>
  <si>
    <t>Выполнение работ по содержанию памятников</t>
  </si>
  <si>
    <t>Экономия в сумме 84 200,00 будет направлена на проведение запроса котировок в электронной форме на выполнение работ по содержанию памятников с 01.09.2023 по 31.10.2023г</t>
  </si>
  <si>
    <t>Экономия в сумме 5909,92 будет направлена на проведение запроса котировок на поставку бумаги для офисной техники белой ноябрь-декабрь 2023год</t>
  </si>
  <si>
    <t>МБУК "МИБС"</t>
  </si>
  <si>
    <t>Экономия в сумме 18 563,21 будет направлена на проведение запроса котировок на поставку бумаги для офисной техники белой ноябрь-декабрь 2023 год</t>
  </si>
  <si>
    <t>МБУК "ДМШ"</t>
  </si>
  <si>
    <t>средства иной приносящей доход деятельности</t>
  </si>
  <si>
    <t>Средства иной приносящей доход деятельности (добровольные пожертвования), экономия будет направлена на реализацию уставных целей, направленных на создание дополнительных условий для развития МБУДО "МШ"</t>
  </si>
  <si>
    <t>МБУДО "ДМШ им. Г.М. Сапаловой"</t>
  </si>
  <si>
    <t>Оказание охранных услуг</t>
  </si>
  <si>
    <t>МБУДО "ЦДШИ им. М. Ф. Кнауф-Каминской"</t>
  </si>
  <si>
    <t>Выполнение работ по ремонту стелы-памятника «Труженикам тыла»</t>
  </si>
  <si>
    <t>Выполнение работ по ремонту памятников: воинам-амурцам, погибшим в годы ВОВ 1941-1945 гг; Н.Н.Муравьеву-Амурскому</t>
  </si>
  <si>
    <t>Выполнение работ по ремонту речного артиллерийского катера времён ВОВ</t>
  </si>
  <si>
    <t>Выполнение работ по обустройству спортивной площадки с. Садовое, ул. Юбилейная, 13</t>
  </si>
  <si>
    <t>экономия в сумме 567,0189 тыс. руб. будет возвращена в бюджет</t>
  </si>
  <si>
    <t>Выполнение работ по замене радиаторов отопления в здании муниципальной библиотеки "Солнечная" МБУК "МИБС", расположенной по адресу: Амурская область, г. Благовещенск, ул. Пограничная, 124/3</t>
  </si>
  <si>
    <t>экономия в сумме 48,794 тыс. руб. будет  направлена на ремонт фасада МБ "Солнечная" (необходимо 838,93 тыс.)</t>
  </si>
  <si>
    <t>Выполнение работ по монтажу потолка "Грильято"</t>
  </si>
  <si>
    <t>экономия в сумме 120,536 тыс. руб.  направлена на выполнение работ по монтажу охранно-пожарной сигнализации в МБ "Солнечная" (средства национального проекта "Культура")</t>
  </si>
  <si>
    <t>Выполнение работ по монтажу архитектурной подсветки фасада здания</t>
  </si>
  <si>
    <t>экономия в сумме 158,775 тыс. руб. будет  направлена на ремонт фасада МБ "Солнечная" (необходимо 838,93 тыс.)</t>
  </si>
  <si>
    <t>Выполнение электромонтажных работ</t>
  </si>
  <si>
    <t>экономия в сумме 135,57334 тыс. руб. будет  направлена на ремонт фасада МБ "Солнечная" (необходимо 838,93 тыс.)</t>
  </si>
  <si>
    <t>МБУК «МИБС»</t>
  </si>
  <si>
    <t>Выполнение работ по ремонту фасада здания МБУК "МИБС" МБ "Солнечная" по адресу: Амурская область, г. Благовещенск, ул. Пограничная, 124/3</t>
  </si>
  <si>
    <t>МБУДО "ДХШ им. П.С. Евстафьева"</t>
  </si>
  <si>
    <t>Управление культуры</t>
  </si>
  <si>
    <t>КУМИ</t>
  </si>
  <si>
    <t>Выполнение кадастровых работ по изготовлению технических планов на выявленные бесхозяйные объекты инженерной инфраструктуры</t>
  </si>
  <si>
    <t>В связи с постоянным выявлением бесхозяйных объектов инженерной инфраструктуры средства экономии будут направлены на те же цели</t>
  </si>
  <si>
    <t>МКУ "БГАЖЦ"</t>
  </si>
  <si>
    <t>Выполнение текущего ремонта незаселенного муниципального жилого помещения по адресу: г. Благовещенск, ул. Пограничная, д. 124/1, кв. 3</t>
  </si>
  <si>
    <t>Экономия в сумме 210 413,76 будет направлена на выполнение текущего ремонта в 2023 голу  незаселенного муниципального помещения по адресу: г. Благовещенск, пер. Ученический,д.8 кв.5</t>
  </si>
  <si>
    <t>Выполнение текущего ремонта незаселенного муниципального жилого помещения по адресу: г. Благовещенск, п. Моховая падь, Литер 23, кв.45</t>
  </si>
  <si>
    <t>Выполнение текущего ремонта незаселенного муниципального жилого помещения по адресу: г. Благовещенск, пер. Южный , д. 1 кв. 59</t>
  </si>
  <si>
    <t>Всего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</si>
  <si>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</si>
  <si>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</si>
  <si>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</si>
  <si>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</si>
  <si>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</si>
  <si>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</si>
  <si>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</si>
  <si>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</si>
  <si>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</si>
  <si>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отклонение  (ФБ, ОБ, Предприним.деят-ть)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</si>
</sst>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2" xfId="0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6" fillId="5" borderId="2" xfId="0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4" fontId="13" fillId="5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20" fillId="4" borderId="2" xfId="0" applyFont="1" applyFill="1" applyBorder="1" applyAlignment="1">
      <alignment horizontal="center" vertical="center" wrapText="1"/>
    </xf>
    <xf numFmtId="4" fontId="21" fillId="5" borderId="2" xfId="0" applyNumberFormat="1" applyFont="1" applyFill="1" applyBorder="1" applyAlignment="1">
      <alignment horizontal="center" vertical="center" wrapText="1"/>
    </xf>
    <xf numFmtId="4" fontId="22" fillId="5" borderId="2" xfId="0" applyNumberFormat="1" applyFont="1" applyFill="1" applyBorder="1" applyAlignment="1">
      <alignment horizontal="center" vertical="center" wrapText="1"/>
    </xf>
    <xf numFmtId="4" fontId="19" fillId="5" borderId="2" xfId="0" applyNumberFormat="1" applyFont="1" applyFill="1" applyBorder="1" applyAlignment="1">
      <alignment horizontal="center" vertical="center" wrapText="1"/>
    </xf>
    <xf numFmtId="4" fontId="18" fillId="5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" fontId="16" fillId="5" borderId="3" xfId="0" applyNumberFormat="1" applyFont="1" applyFill="1" applyBorder="1" applyAlignment="1">
      <alignment horizontal="center" vertical="center" wrapText="1"/>
    </xf>
    <xf numFmtId="4" fontId="13" fillId="5" borderId="3" xfId="0" applyNumberFormat="1" applyFont="1" applyFill="1" applyBorder="1" applyAlignment="1">
      <alignment horizontal="center" vertical="center" wrapText="1"/>
    </xf>
    <xf numFmtId="4" fontId="18" fillId="5" borderId="2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4" fontId="24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2" fillId="0" borderId="0" xfId="0" applyFont="1" applyBorder="1"/>
    <xf numFmtId="0" fontId="2" fillId="0" borderId="0" xfId="0" applyFont="1"/>
    <xf numFmtId="0" fontId="19" fillId="0" borderId="2" xfId="0" applyNumberFormat="1" applyFont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4" fontId="26" fillId="6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textRotation="90" wrapText="1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textRotation="90" wrapText="1"/>
    </xf>
    <xf numFmtId="4" fontId="12" fillId="0" borderId="3" xfId="0" applyNumberFormat="1" applyFont="1" applyFill="1" applyBorder="1" applyAlignment="1">
      <alignment horizontal="center" vertical="center" textRotation="90" wrapText="1"/>
    </xf>
    <xf numFmtId="4" fontId="17" fillId="5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vertical="center"/>
    </xf>
    <xf numFmtId="0" fontId="0" fillId="0" borderId="2" xfId="0" applyBorder="1"/>
    <xf numFmtId="164" fontId="0" fillId="0" borderId="2" xfId="0" applyNumberFormat="1" applyBorder="1"/>
    <xf numFmtId="0" fontId="9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vertical="center"/>
    </xf>
    <xf numFmtId="164" fontId="1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" fontId="10" fillId="7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9" fillId="8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4" fontId="19" fillId="5" borderId="2" xfId="1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4" fontId="27" fillId="0" borderId="2" xfId="0" applyNumberFormat="1" applyFont="1" applyBorder="1"/>
    <xf numFmtId="0" fontId="28" fillId="0" borderId="2" xfId="0" applyFont="1" applyBorder="1"/>
    <xf numFmtId="0" fontId="28" fillId="0" borderId="0" xfId="0" applyFont="1" applyBorder="1"/>
    <xf numFmtId="0" fontId="28" fillId="0" borderId="0" xfId="0" applyFont="1"/>
    <xf numFmtId="4" fontId="0" fillId="0" borderId="0" xfId="0" applyNumberFormat="1"/>
    <xf numFmtId="4" fontId="29" fillId="0" borderId="0" xfId="0" applyNumberFormat="1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__doPostBack('ctl00$contentPlaceHolder$rptrAuctions$lnkSortingStartPrice','')" TargetMode="External"/><Relationship Id="rId1" Type="http://schemas.openxmlformats.org/officeDocument/2006/relationships/hyperlink" Target="javascript:__doPostBack('ctl00$contentPlaceHolder$rptrAuctions$lnkSortingSubject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7"/>
  <sheetViews>
    <sheetView tabSelected="1" workbookViewId="0">
      <selection activeCell="J4" sqref="J4:J5"/>
    </sheetView>
  </sheetViews>
  <sheetFormatPr defaultRowHeight="15" outlineLevelRow="1" x14ac:dyDescent="0.25"/>
  <cols>
    <col min="1" max="1" width="5.28515625" customWidth="1"/>
    <col min="2" max="2" width="21.5703125" customWidth="1"/>
    <col min="3" max="3" width="29" customWidth="1"/>
    <col min="4" max="4" width="14.5703125" customWidth="1"/>
    <col min="5" max="5" width="16.5703125" customWidth="1"/>
    <col min="6" max="6" width="16.140625" customWidth="1"/>
    <col min="7" max="7" width="15.42578125" customWidth="1"/>
    <col min="8" max="8" width="12.28515625" customWidth="1"/>
    <col min="9" max="9" width="12.7109375" customWidth="1"/>
    <col min="10" max="10" width="37.140625" customWidth="1"/>
    <col min="11" max="11" width="13.7109375" style="3" customWidth="1"/>
    <col min="12" max="33" width="9.140625" style="3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33" x14ac:dyDescent="0.25">
      <c r="A2" s="4" t="s">
        <v>1</v>
      </c>
      <c r="B2" s="4"/>
      <c r="C2" s="4"/>
      <c r="D2" s="4"/>
      <c r="E2" s="4"/>
      <c r="F2" s="4"/>
      <c r="G2" s="4"/>
      <c r="H2" s="5"/>
      <c r="I2" s="5"/>
    </row>
    <row r="4" spans="1:33" s="10" customFormat="1" ht="26.25" customHeight="1" x14ac:dyDescent="0.25">
      <c r="A4" s="6" t="s">
        <v>2</v>
      </c>
      <c r="B4" s="6" t="s">
        <v>3</v>
      </c>
      <c r="C4" s="7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115" t="s">
        <v>11</v>
      </c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ht="71.25" customHeight="1" x14ac:dyDescent="0.25">
      <c r="A5" s="11"/>
      <c r="B5" s="11"/>
      <c r="C5" s="12"/>
      <c r="D5" s="11"/>
      <c r="E5" s="12"/>
      <c r="F5" s="11"/>
      <c r="G5" s="11"/>
      <c r="H5" s="11"/>
      <c r="I5" s="11"/>
      <c r="J5" s="11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5" customFormat="1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45" outlineLevel="1" x14ac:dyDescent="0.25">
      <c r="A7" s="16">
        <v>1</v>
      </c>
      <c r="B7" s="17" t="s">
        <v>12</v>
      </c>
      <c r="C7" s="18" t="s">
        <v>13</v>
      </c>
      <c r="D7" s="16" t="s">
        <v>14</v>
      </c>
      <c r="E7" s="19">
        <v>77500</v>
      </c>
      <c r="F7" s="19">
        <v>77112.5</v>
      </c>
      <c r="G7" s="19">
        <f>E7-F7</f>
        <v>387.5</v>
      </c>
      <c r="H7" s="19" t="s">
        <v>15</v>
      </c>
      <c r="I7" s="19">
        <f>G7</f>
        <v>387.5</v>
      </c>
      <c r="J7" s="20" t="s">
        <v>16</v>
      </c>
    </row>
    <row r="8" spans="1:33" ht="98.25" customHeight="1" outlineLevel="1" x14ac:dyDescent="0.25">
      <c r="A8" s="16">
        <v>2</v>
      </c>
      <c r="B8" s="17" t="s">
        <v>12</v>
      </c>
      <c r="C8" s="18" t="s">
        <v>17</v>
      </c>
      <c r="D8" s="16" t="s">
        <v>18</v>
      </c>
      <c r="E8" s="19">
        <v>135777.13</v>
      </c>
      <c r="F8" s="19">
        <v>134418.23999999999</v>
      </c>
      <c r="G8" s="19">
        <f t="shared" ref="G8:G154" si="0">E8-F8</f>
        <v>1358.890000000014</v>
      </c>
      <c r="H8" s="19" t="s">
        <v>15</v>
      </c>
      <c r="I8" s="19">
        <f t="shared" ref="I8:I10" si="1">G8</f>
        <v>1358.890000000014</v>
      </c>
      <c r="J8" s="20" t="s">
        <v>16</v>
      </c>
    </row>
    <row r="9" spans="1:33" ht="45" outlineLevel="1" x14ac:dyDescent="0.25">
      <c r="A9" s="16">
        <v>3</v>
      </c>
      <c r="B9" s="17" t="s">
        <v>12</v>
      </c>
      <c r="C9" s="18" t="s">
        <v>16</v>
      </c>
      <c r="D9" s="16" t="s">
        <v>18</v>
      </c>
      <c r="E9" s="19">
        <v>120650.35</v>
      </c>
      <c r="F9" s="19">
        <v>75974.570000000007</v>
      </c>
      <c r="G9" s="19">
        <f t="shared" si="0"/>
        <v>44675.78</v>
      </c>
      <c r="H9" s="19" t="s">
        <v>15</v>
      </c>
      <c r="I9" s="19">
        <f t="shared" si="1"/>
        <v>44675.78</v>
      </c>
      <c r="J9" s="20" t="s">
        <v>16</v>
      </c>
    </row>
    <row r="10" spans="1:33" ht="59.25" customHeight="1" outlineLevel="1" x14ac:dyDescent="0.25">
      <c r="A10" s="16">
        <v>4</v>
      </c>
      <c r="B10" s="17" t="s">
        <v>12</v>
      </c>
      <c r="C10" s="21" t="s">
        <v>19</v>
      </c>
      <c r="D10" s="22" t="s">
        <v>14</v>
      </c>
      <c r="E10" s="23">
        <v>47332.5</v>
      </c>
      <c r="F10" s="23">
        <v>40232.400000000001</v>
      </c>
      <c r="G10" s="24">
        <f>E10-F10</f>
        <v>7100.0999999999985</v>
      </c>
      <c r="H10" s="19" t="s">
        <v>15</v>
      </c>
      <c r="I10" s="19">
        <f t="shared" si="1"/>
        <v>7100.0999999999985</v>
      </c>
      <c r="J10" s="20" t="s">
        <v>20</v>
      </c>
    </row>
    <row r="11" spans="1:33" ht="38.25" outlineLevel="1" x14ac:dyDescent="0.25">
      <c r="A11" s="16">
        <v>5</v>
      </c>
      <c r="B11" s="17" t="s">
        <v>12</v>
      </c>
      <c r="C11" s="20" t="s">
        <v>21</v>
      </c>
      <c r="D11" s="22" t="s">
        <v>14</v>
      </c>
      <c r="E11" s="23">
        <v>4551543.2699999996</v>
      </c>
      <c r="F11" s="23">
        <v>991645.93</v>
      </c>
      <c r="G11" s="24">
        <f>E11-F11</f>
        <v>3559897.3399999994</v>
      </c>
      <c r="H11" s="25" t="s">
        <v>22</v>
      </c>
      <c r="I11" s="19">
        <f>G11*6%</f>
        <v>213593.84039999996</v>
      </c>
      <c r="J11" s="20" t="s">
        <v>23</v>
      </c>
    </row>
    <row r="12" spans="1:33" ht="75" customHeight="1" outlineLevel="1" x14ac:dyDescent="0.25">
      <c r="A12" s="16">
        <v>6</v>
      </c>
      <c r="B12" s="17" t="s">
        <v>12</v>
      </c>
      <c r="C12" s="26" t="s">
        <v>24</v>
      </c>
      <c r="D12" s="22" t="s">
        <v>14</v>
      </c>
      <c r="E12" s="27">
        <v>7</v>
      </c>
      <c r="F12" s="27"/>
      <c r="G12" s="24">
        <f t="shared" ref="G12:G50" si="2">E12-F12</f>
        <v>7</v>
      </c>
      <c r="H12" s="28"/>
      <c r="I12" s="28"/>
      <c r="J12" s="20" t="s">
        <v>24</v>
      </c>
    </row>
    <row r="13" spans="1:33" ht="81" customHeight="1" outlineLevel="1" x14ac:dyDescent="0.25">
      <c r="A13" s="16">
        <v>7</v>
      </c>
      <c r="B13" s="17" t="s">
        <v>12</v>
      </c>
      <c r="C13" s="26" t="s">
        <v>24</v>
      </c>
      <c r="D13" s="22" t="s">
        <v>14</v>
      </c>
      <c r="E13" s="27">
        <v>7</v>
      </c>
      <c r="F13" s="27"/>
      <c r="G13" s="24">
        <f t="shared" si="2"/>
        <v>7</v>
      </c>
      <c r="H13" s="25"/>
      <c r="I13" s="25"/>
      <c r="J13" s="20" t="s">
        <v>24</v>
      </c>
    </row>
    <row r="14" spans="1:33" ht="84" customHeight="1" outlineLevel="1" x14ac:dyDescent="0.25">
      <c r="A14" s="16">
        <v>8</v>
      </c>
      <c r="B14" s="17" t="s">
        <v>12</v>
      </c>
      <c r="C14" s="26" t="s">
        <v>24</v>
      </c>
      <c r="D14" s="22" t="s">
        <v>14</v>
      </c>
      <c r="E14" s="27">
        <v>7</v>
      </c>
      <c r="F14" s="27">
        <v>0.7</v>
      </c>
      <c r="G14" s="24">
        <f t="shared" si="2"/>
        <v>6.3</v>
      </c>
      <c r="H14" s="25"/>
      <c r="I14" s="25"/>
      <c r="J14" s="20" t="s">
        <v>24</v>
      </c>
    </row>
    <row r="15" spans="1:33" ht="51" customHeight="1" outlineLevel="1" x14ac:dyDescent="0.25">
      <c r="A15" s="16">
        <v>9</v>
      </c>
      <c r="B15" s="17" t="s">
        <v>12</v>
      </c>
      <c r="C15" s="20" t="s">
        <v>25</v>
      </c>
      <c r="D15" s="22" t="s">
        <v>14</v>
      </c>
      <c r="E15" s="29">
        <v>457002</v>
      </c>
      <c r="F15" s="29">
        <v>277714.99</v>
      </c>
      <c r="G15" s="24">
        <f t="shared" si="2"/>
        <v>179287.01</v>
      </c>
      <c r="H15" s="19" t="s">
        <v>15</v>
      </c>
      <c r="I15" s="19">
        <f t="shared" ref="I15" si="3">G15</f>
        <v>179287.01</v>
      </c>
      <c r="J15" s="20" t="s">
        <v>20</v>
      </c>
    </row>
    <row r="16" spans="1:33" ht="39" customHeight="1" outlineLevel="1" x14ac:dyDescent="0.25">
      <c r="A16" s="16">
        <v>10</v>
      </c>
      <c r="B16" s="17" t="s">
        <v>12</v>
      </c>
      <c r="C16" s="20" t="s">
        <v>21</v>
      </c>
      <c r="D16" s="22" t="s">
        <v>14</v>
      </c>
      <c r="E16" s="29">
        <v>1709288.64</v>
      </c>
      <c r="F16" s="29">
        <v>369245.85</v>
      </c>
      <c r="G16" s="24">
        <f t="shared" si="2"/>
        <v>1340042.79</v>
      </c>
      <c r="H16" s="25" t="s">
        <v>22</v>
      </c>
      <c r="I16" s="19">
        <f t="shared" ref="I16:I17" si="4">G16*6%</f>
        <v>80402.5674</v>
      </c>
      <c r="J16" s="20" t="s">
        <v>21</v>
      </c>
    </row>
    <row r="17" spans="1:33" ht="43.5" customHeight="1" outlineLevel="1" x14ac:dyDescent="0.25">
      <c r="A17" s="16">
        <v>11</v>
      </c>
      <c r="B17" s="17" t="s">
        <v>12</v>
      </c>
      <c r="C17" s="20" t="s">
        <v>21</v>
      </c>
      <c r="D17" s="22" t="s">
        <v>14</v>
      </c>
      <c r="E17" s="29">
        <v>2128176.81</v>
      </c>
      <c r="F17" s="29">
        <v>361760.15</v>
      </c>
      <c r="G17" s="24">
        <f t="shared" si="2"/>
        <v>1766416.6600000001</v>
      </c>
      <c r="H17" s="25" t="s">
        <v>22</v>
      </c>
      <c r="I17" s="19">
        <f t="shared" si="4"/>
        <v>105984.99960000001</v>
      </c>
      <c r="J17" s="20" t="s">
        <v>21</v>
      </c>
    </row>
    <row r="18" spans="1:33" ht="55.5" customHeight="1" outlineLevel="1" x14ac:dyDescent="0.25">
      <c r="A18" s="16">
        <v>12</v>
      </c>
      <c r="B18" s="17" t="s">
        <v>12</v>
      </c>
      <c r="C18" s="20" t="s">
        <v>26</v>
      </c>
      <c r="D18" s="22" t="s">
        <v>27</v>
      </c>
      <c r="E18" s="29">
        <v>409199.4</v>
      </c>
      <c r="F18" s="29">
        <v>296000</v>
      </c>
      <c r="G18" s="24">
        <f t="shared" si="2"/>
        <v>113199.40000000002</v>
      </c>
      <c r="H18" s="19" t="s">
        <v>15</v>
      </c>
      <c r="I18" s="19">
        <f t="shared" ref="I18:I24" si="5">G18</f>
        <v>113199.40000000002</v>
      </c>
      <c r="J18" s="20" t="s">
        <v>20</v>
      </c>
    </row>
    <row r="19" spans="1:33" ht="33" customHeight="1" outlineLevel="1" x14ac:dyDescent="0.25">
      <c r="A19" s="16">
        <v>13</v>
      </c>
      <c r="B19" s="17" t="s">
        <v>12</v>
      </c>
      <c r="C19" s="30" t="s">
        <v>21</v>
      </c>
      <c r="D19" s="31" t="s">
        <v>27</v>
      </c>
      <c r="E19" s="29">
        <v>1591152.42</v>
      </c>
      <c r="F19" s="29">
        <v>800000</v>
      </c>
      <c r="G19" s="24">
        <f t="shared" si="2"/>
        <v>791152.41999999993</v>
      </c>
      <c r="H19" s="19" t="s">
        <v>15</v>
      </c>
      <c r="I19" s="19">
        <f t="shared" si="5"/>
        <v>791152.41999999993</v>
      </c>
      <c r="J19" s="20" t="s">
        <v>21</v>
      </c>
    </row>
    <row r="20" spans="1:33" ht="33" customHeight="1" outlineLevel="1" x14ac:dyDescent="0.25">
      <c r="A20" s="16">
        <v>14</v>
      </c>
      <c r="B20" s="17" t="s">
        <v>12</v>
      </c>
      <c r="C20" s="30" t="s">
        <v>21</v>
      </c>
      <c r="D20" s="31" t="s">
        <v>27</v>
      </c>
      <c r="E20" s="29">
        <v>1537540.8</v>
      </c>
      <c r="F20" s="29">
        <v>770000</v>
      </c>
      <c r="G20" s="24">
        <f t="shared" si="2"/>
        <v>767540.8</v>
      </c>
      <c r="H20" s="19" t="s">
        <v>15</v>
      </c>
      <c r="I20" s="19">
        <f t="shared" si="5"/>
        <v>767540.8</v>
      </c>
      <c r="J20" s="20" t="s">
        <v>21</v>
      </c>
    </row>
    <row r="21" spans="1:33" ht="33" customHeight="1" outlineLevel="1" x14ac:dyDescent="0.25">
      <c r="A21" s="16">
        <v>15</v>
      </c>
      <c r="B21" s="17" t="s">
        <v>12</v>
      </c>
      <c r="C21" s="30" t="s">
        <v>28</v>
      </c>
      <c r="D21" s="31" t="s">
        <v>27</v>
      </c>
      <c r="E21" s="29">
        <v>96128.5</v>
      </c>
      <c r="F21" s="29">
        <v>95914</v>
      </c>
      <c r="G21" s="24">
        <f t="shared" si="2"/>
        <v>214.5</v>
      </c>
      <c r="H21" s="19" t="s">
        <v>15</v>
      </c>
      <c r="I21" s="19">
        <f t="shared" si="5"/>
        <v>214.5</v>
      </c>
      <c r="J21" s="20" t="s">
        <v>29</v>
      </c>
    </row>
    <row r="22" spans="1:33" ht="33" customHeight="1" outlineLevel="1" x14ac:dyDescent="0.25">
      <c r="A22" s="16">
        <v>16</v>
      </c>
      <c r="B22" s="17" t="s">
        <v>12</v>
      </c>
      <c r="C22" s="30" t="s">
        <v>16</v>
      </c>
      <c r="D22" s="31" t="s">
        <v>30</v>
      </c>
      <c r="E22" s="29">
        <v>45833.15</v>
      </c>
      <c r="F22" s="29">
        <v>30249.89</v>
      </c>
      <c r="G22" s="24">
        <f t="shared" si="2"/>
        <v>15583.260000000002</v>
      </c>
      <c r="H22" s="19" t="s">
        <v>15</v>
      </c>
      <c r="I22" s="19">
        <f t="shared" si="5"/>
        <v>15583.260000000002</v>
      </c>
      <c r="J22" s="20" t="s">
        <v>16</v>
      </c>
    </row>
    <row r="23" spans="1:33" ht="33" customHeight="1" outlineLevel="1" x14ac:dyDescent="0.25">
      <c r="A23" s="16">
        <v>17</v>
      </c>
      <c r="B23" s="17" t="s">
        <v>12</v>
      </c>
      <c r="C23" s="30" t="s">
        <v>31</v>
      </c>
      <c r="D23" s="31" t="s">
        <v>30</v>
      </c>
      <c r="E23" s="29">
        <v>108960.91</v>
      </c>
      <c r="F23" s="29">
        <v>75071.19</v>
      </c>
      <c r="G23" s="24">
        <f t="shared" si="2"/>
        <v>33889.72</v>
      </c>
      <c r="H23" s="19" t="s">
        <v>15</v>
      </c>
      <c r="I23" s="19">
        <f t="shared" si="5"/>
        <v>33889.72</v>
      </c>
      <c r="J23" s="20" t="s">
        <v>29</v>
      </c>
    </row>
    <row r="24" spans="1:33" ht="75.75" customHeight="1" outlineLevel="1" x14ac:dyDescent="0.25">
      <c r="A24" s="16">
        <v>18</v>
      </c>
      <c r="B24" s="17" t="s">
        <v>12</v>
      </c>
      <c r="C24" s="32" t="s">
        <v>32</v>
      </c>
      <c r="D24" s="33" t="s">
        <v>30</v>
      </c>
      <c r="E24" s="34">
        <v>596912</v>
      </c>
      <c r="F24" s="34">
        <v>480000</v>
      </c>
      <c r="G24" s="24">
        <f t="shared" si="2"/>
        <v>116912</v>
      </c>
      <c r="H24" s="19" t="s">
        <v>15</v>
      </c>
      <c r="I24" s="19">
        <f t="shared" si="5"/>
        <v>116912</v>
      </c>
      <c r="J24" s="35" t="s">
        <v>33</v>
      </c>
    </row>
    <row r="25" spans="1:33" ht="39.75" customHeight="1" outlineLevel="1" x14ac:dyDescent="0.25">
      <c r="A25" s="16">
        <v>19</v>
      </c>
      <c r="B25" s="21" t="s">
        <v>12</v>
      </c>
      <c r="C25" s="30" t="s">
        <v>21</v>
      </c>
      <c r="D25" s="31" t="s">
        <v>27</v>
      </c>
      <c r="E25" s="29">
        <v>494643.06</v>
      </c>
      <c r="F25" s="29">
        <v>250000</v>
      </c>
      <c r="G25" s="24">
        <f t="shared" si="2"/>
        <v>244643.06</v>
      </c>
      <c r="H25" s="36" t="s">
        <v>34</v>
      </c>
      <c r="I25" s="19">
        <v>14678.58</v>
      </c>
      <c r="J25" s="37" t="s">
        <v>21</v>
      </c>
    </row>
    <row r="26" spans="1:33" ht="41.25" customHeight="1" outlineLevel="1" x14ac:dyDescent="0.25">
      <c r="A26" s="16">
        <v>20</v>
      </c>
      <c r="B26" s="21" t="s">
        <v>12</v>
      </c>
      <c r="C26" s="30" t="s">
        <v>21</v>
      </c>
      <c r="D26" s="31" t="s">
        <v>27</v>
      </c>
      <c r="E26" s="29">
        <v>1063128.54</v>
      </c>
      <c r="F26" s="29">
        <v>500000</v>
      </c>
      <c r="G26" s="24">
        <f t="shared" si="2"/>
        <v>563128.54</v>
      </c>
      <c r="H26" s="36" t="s">
        <v>34</v>
      </c>
      <c r="I26" s="19">
        <v>33787.71</v>
      </c>
      <c r="J26" s="37" t="s">
        <v>21</v>
      </c>
    </row>
    <row r="27" spans="1:33" ht="66.75" customHeight="1" outlineLevel="1" x14ac:dyDescent="0.25">
      <c r="A27" s="16">
        <v>21</v>
      </c>
      <c r="B27" s="21" t="s">
        <v>12</v>
      </c>
      <c r="C27" s="30" t="s">
        <v>35</v>
      </c>
      <c r="D27" s="31" t="s">
        <v>30</v>
      </c>
      <c r="E27" s="29">
        <v>417293.03</v>
      </c>
      <c r="F27" s="29">
        <v>415200.31</v>
      </c>
      <c r="G27" s="24">
        <f t="shared" si="2"/>
        <v>2092.7200000000303</v>
      </c>
      <c r="H27" s="19" t="s">
        <v>15</v>
      </c>
      <c r="I27" s="19">
        <v>2092.7199999999998</v>
      </c>
      <c r="J27" s="35" t="s">
        <v>36</v>
      </c>
    </row>
    <row r="28" spans="1:33" s="39" customFormat="1" ht="43.5" customHeight="1" outlineLevel="1" x14ac:dyDescent="0.25">
      <c r="A28" s="16">
        <v>22</v>
      </c>
      <c r="B28" s="21" t="s">
        <v>12</v>
      </c>
      <c r="C28" s="30" t="s">
        <v>37</v>
      </c>
      <c r="D28" s="31" t="s">
        <v>30</v>
      </c>
      <c r="E28" s="29">
        <v>342998.4</v>
      </c>
      <c r="F28" s="29">
        <v>341283.4</v>
      </c>
      <c r="G28" s="24">
        <f t="shared" si="2"/>
        <v>1715</v>
      </c>
      <c r="H28" s="19" t="s">
        <v>15</v>
      </c>
      <c r="I28" s="25">
        <v>1715</v>
      </c>
      <c r="J28" s="35" t="s">
        <v>16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s="39" customFormat="1" ht="59.25" customHeight="1" outlineLevel="1" x14ac:dyDescent="0.25">
      <c r="A29" s="16">
        <v>23</v>
      </c>
      <c r="B29" s="21" t="s">
        <v>12</v>
      </c>
      <c r="C29" s="30" t="s">
        <v>38</v>
      </c>
      <c r="D29" s="31" t="s">
        <v>30</v>
      </c>
      <c r="E29" s="29">
        <v>99650</v>
      </c>
      <c r="F29" s="29">
        <v>70221.75</v>
      </c>
      <c r="G29" s="24">
        <f t="shared" si="2"/>
        <v>29428.25</v>
      </c>
      <c r="H29" s="19" t="s">
        <v>15</v>
      </c>
      <c r="I29" s="25">
        <v>29428.25</v>
      </c>
      <c r="J29" s="35" t="s">
        <v>39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s="39" customFormat="1" ht="92.25" customHeight="1" outlineLevel="1" x14ac:dyDescent="0.25">
      <c r="A30" s="16">
        <v>24</v>
      </c>
      <c r="B30" s="21" t="s">
        <v>12</v>
      </c>
      <c r="C30" s="30" t="s">
        <v>24</v>
      </c>
      <c r="D30" s="31" t="s">
        <v>40</v>
      </c>
      <c r="E30" s="29">
        <v>7</v>
      </c>
      <c r="F30" s="29">
        <v>1</v>
      </c>
      <c r="G30" s="24">
        <f t="shared" si="2"/>
        <v>6</v>
      </c>
      <c r="H30" s="25" t="s">
        <v>15</v>
      </c>
      <c r="I30" s="25"/>
      <c r="J30" s="37" t="s">
        <v>24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s="39" customFormat="1" ht="92.25" customHeight="1" outlineLevel="1" x14ac:dyDescent="0.25">
      <c r="A31" s="16">
        <v>25</v>
      </c>
      <c r="B31" s="21" t="s">
        <v>12</v>
      </c>
      <c r="C31" s="40" t="s">
        <v>24</v>
      </c>
      <c r="D31" s="41" t="s">
        <v>41</v>
      </c>
      <c r="E31" s="29">
        <v>7</v>
      </c>
      <c r="F31" s="29">
        <v>6</v>
      </c>
      <c r="G31" s="29">
        <v>1</v>
      </c>
      <c r="H31" s="25" t="s">
        <v>15</v>
      </c>
      <c r="I31" s="25"/>
      <c r="J31" s="42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s="39" customFormat="1" ht="92.25" customHeight="1" outlineLevel="1" x14ac:dyDescent="0.25">
      <c r="A32" s="16">
        <v>26</v>
      </c>
      <c r="B32" s="21" t="s">
        <v>12</v>
      </c>
      <c r="C32" s="40" t="s">
        <v>24</v>
      </c>
      <c r="D32" s="41" t="s">
        <v>41</v>
      </c>
      <c r="E32" s="29">
        <v>7</v>
      </c>
      <c r="F32" s="29">
        <v>1</v>
      </c>
      <c r="G32" s="29">
        <v>6</v>
      </c>
      <c r="H32" s="25" t="s">
        <v>15</v>
      </c>
      <c r="I32" s="25"/>
      <c r="J32" s="42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s="39" customFormat="1" ht="30" customHeight="1" outlineLevel="1" x14ac:dyDescent="0.25">
      <c r="A33" s="16">
        <v>27</v>
      </c>
      <c r="B33" s="21" t="s">
        <v>12</v>
      </c>
      <c r="C33" s="40" t="s">
        <v>42</v>
      </c>
      <c r="D33" s="41" t="s">
        <v>30</v>
      </c>
      <c r="E33" s="29">
        <v>23063.599999999999</v>
      </c>
      <c r="F33" s="29">
        <v>17611.599999999999</v>
      </c>
      <c r="G33" s="29">
        <v>5452</v>
      </c>
      <c r="H33" s="25"/>
      <c r="I33" s="25"/>
      <c r="J33" s="42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s="39" customFormat="1" ht="30" customHeight="1" outlineLevel="1" x14ac:dyDescent="0.25">
      <c r="A34" s="16">
        <v>28</v>
      </c>
      <c r="B34" s="21" t="s">
        <v>12</v>
      </c>
      <c r="C34" s="30" t="s">
        <v>43</v>
      </c>
      <c r="D34" s="31" t="s">
        <v>30</v>
      </c>
      <c r="E34" s="29">
        <v>65500</v>
      </c>
      <c r="F34" s="29">
        <v>24235</v>
      </c>
      <c r="G34" s="29">
        <f t="shared" ref="G34:G42" si="6">E34-F34</f>
        <v>41265</v>
      </c>
      <c r="H34" s="25"/>
      <c r="I34" s="25"/>
      <c r="J34" s="42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s="39" customFormat="1" ht="66" customHeight="1" outlineLevel="1" x14ac:dyDescent="0.25">
      <c r="A35" s="16">
        <v>29</v>
      </c>
      <c r="B35" s="21" t="s">
        <v>12</v>
      </c>
      <c r="C35" s="30" t="s">
        <v>44</v>
      </c>
      <c r="D35" s="31" t="s">
        <v>27</v>
      </c>
      <c r="E35" s="29">
        <v>352500</v>
      </c>
      <c r="F35" s="29">
        <v>345000</v>
      </c>
      <c r="G35" s="29">
        <f t="shared" si="6"/>
        <v>7500</v>
      </c>
      <c r="H35" s="25"/>
      <c r="I35" s="25"/>
      <c r="J35" s="42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s="39" customFormat="1" ht="54" customHeight="1" outlineLevel="1" x14ac:dyDescent="0.25">
      <c r="A36" s="16">
        <v>30</v>
      </c>
      <c r="B36" s="21" t="s">
        <v>12</v>
      </c>
      <c r="C36" s="43" t="s">
        <v>45</v>
      </c>
      <c r="D36" s="44" t="s">
        <v>30</v>
      </c>
      <c r="E36" s="27">
        <v>174736.76</v>
      </c>
      <c r="F36" s="27">
        <v>162505.1</v>
      </c>
      <c r="G36" s="27">
        <f t="shared" si="6"/>
        <v>12231.660000000003</v>
      </c>
      <c r="H36" s="25"/>
      <c r="I36" s="25"/>
      <c r="J36" s="42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s="39" customFormat="1" ht="43.5" customHeight="1" outlineLevel="1" x14ac:dyDescent="0.25">
      <c r="A37" s="16">
        <v>31</v>
      </c>
      <c r="B37" s="21" t="s">
        <v>12</v>
      </c>
      <c r="C37" s="43" t="s">
        <v>43</v>
      </c>
      <c r="D37" s="44" t="s">
        <v>27</v>
      </c>
      <c r="E37" s="27">
        <v>226000</v>
      </c>
      <c r="F37" s="27">
        <v>150000</v>
      </c>
      <c r="G37" s="27">
        <f t="shared" si="6"/>
        <v>76000</v>
      </c>
      <c r="H37" s="25"/>
      <c r="I37" s="25"/>
      <c r="J37" s="42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s="39" customFormat="1" ht="43.5" customHeight="1" outlineLevel="1" x14ac:dyDescent="0.25">
      <c r="A38" s="16">
        <v>32</v>
      </c>
      <c r="B38" s="21" t="s">
        <v>12</v>
      </c>
      <c r="C38" s="43" t="s">
        <v>43</v>
      </c>
      <c r="D38" s="44" t="s">
        <v>27</v>
      </c>
      <c r="E38" s="27">
        <v>20500</v>
      </c>
      <c r="F38" s="27">
        <v>13740</v>
      </c>
      <c r="G38" s="27">
        <f t="shared" si="6"/>
        <v>6760</v>
      </c>
      <c r="H38" s="25"/>
      <c r="I38" s="25"/>
      <c r="J38" s="42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s="39" customFormat="1" ht="43.5" customHeight="1" outlineLevel="1" x14ac:dyDescent="0.25">
      <c r="A39" s="16">
        <v>33</v>
      </c>
      <c r="B39" s="21" t="s">
        <v>12</v>
      </c>
      <c r="C39" s="43" t="s">
        <v>43</v>
      </c>
      <c r="D39" s="44" t="s">
        <v>27</v>
      </c>
      <c r="E39" s="27">
        <v>67750</v>
      </c>
      <c r="F39" s="27">
        <v>38220</v>
      </c>
      <c r="G39" s="27">
        <f t="shared" si="6"/>
        <v>29530</v>
      </c>
      <c r="H39" s="25"/>
      <c r="I39" s="25"/>
      <c r="J39" s="42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s="39" customFormat="1" ht="60" customHeight="1" outlineLevel="1" x14ac:dyDescent="0.25">
      <c r="A40" s="16">
        <v>34</v>
      </c>
      <c r="B40" s="21" t="s">
        <v>12</v>
      </c>
      <c r="C40" s="43" t="s">
        <v>46</v>
      </c>
      <c r="D40" s="44" t="s">
        <v>27</v>
      </c>
      <c r="E40" s="27">
        <v>474700</v>
      </c>
      <c r="F40" s="27">
        <v>464000</v>
      </c>
      <c r="G40" s="27">
        <f t="shared" si="6"/>
        <v>10700</v>
      </c>
      <c r="H40" s="25"/>
      <c r="I40" s="25"/>
      <c r="J40" s="42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s="39" customFormat="1" ht="50.25" customHeight="1" outlineLevel="1" x14ac:dyDescent="0.25">
      <c r="A41" s="16">
        <v>35</v>
      </c>
      <c r="B41" s="21" t="s">
        <v>12</v>
      </c>
      <c r="C41" s="43" t="s">
        <v>26</v>
      </c>
      <c r="D41" s="44" t="s">
        <v>27</v>
      </c>
      <c r="E41" s="27">
        <v>222975</v>
      </c>
      <c r="F41" s="27">
        <v>212000</v>
      </c>
      <c r="G41" s="27">
        <f t="shared" si="6"/>
        <v>10975</v>
      </c>
      <c r="H41" s="25"/>
      <c r="I41" s="25"/>
      <c r="J41" s="42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s="39" customFormat="1" ht="50.25" customHeight="1" outlineLevel="1" x14ac:dyDescent="0.25">
      <c r="A42" s="16">
        <v>36</v>
      </c>
      <c r="B42" s="21" t="s">
        <v>12</v>
      </c>
      <c r="C42" s="43" t="s">
        <v>47</v>
      </c>
      <c r="D42" s="44" t="s">
        <v>27</v>
      </c>
      <c r="E42" s="27">
        <v>104860</v>
      </c>
      <c r="F42" s="27">
        <v>89500</v>
      </c>
      <c r="G42" s="27">
        <f t="shared" si="6"/>
        <v>15360</v>
      </c>
      <c r="H42" s="25"/>
      <c r="I42" s="25"/>
      <c r="J42" s="42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ht="75.75" customHeight="1" outlineLevel="1" x14ac:dyDescent="0.25">
      <c r="A43" s="16">
        <v>37</v>
      </c>
      <c r="B43" s="17" t="s">
        <v>48</v>
      </c>
      <c r="C43" s="32" t="s">
        <v>49</v>
      </c>
      <c r="D43" s="22" t="s">
        <v>40</v>
      </c>
      <c r="E43" s="29">
        <v>104410116.65000001</v>
      </c>
      <c r="F43" s="29">
        <v>104410000</v>
      </c>
      <c r="G43" s="24">
        <f t="shared" si="2"/>
        <v>116.65000000596046</v>
      </c>
      <c r="H43" s="25" t="s">
        <v>50</v>
      </c>
      <c r="I43" s="25"/>
      <c r="J43" s="45" t="s">
        <v>51</v>
      </c>
    </row>
    <row r="44" spans="1:33" ht="70.5" customHeight="1" outlineLevel="1" x14ac:dyDescent="0.25">
      <c r="A44" s="16">
        <v>38</v>
      </c>
      <c r="B44" s="17" t="s">
        <v>48</v>
      </c>
      <c r="C44" s="32" t="s">
        <v>52</v>
      </c>
      <c r="D44" s="22" t="s">
        <v>27</v>
      </c>
      <c r="E44" s="29">
        <v>620498</v>
      </c>
      <c r="F44" s="29">
        <v>585000</v>
      </c>
      <c r="G44" s="24">
        <f t="shared" si="2"/>
        <v>35498</v>
      </c>
      <c r="H44" s="25" t="s">
        <v>15</v>
      </c>
      <c r="I44" s="25">
        <f>G44</f>
        <v>35498</v>
      </c>
      <c r="J44" s="45" t="s">
        <v>53</v>
      </c>
    </row>
    <row r="45" spans="1:33" ht="64.5" customHeight="1" outlineLevel="1" x14ac:dyDescent="0.25">
      <c r="A45" s="16">
        <v>39</v>
      </c>
      <c r="B45" s="46" t="s">
        <v>48</v>
      </c>
      <c r="C45" s="29" t="s">
        <v>54</v>
      </c>
      <c r="D45" s="31" t="s">
        <v>27</v>
      </c>
      <c r="E45" s="29">
        <v>3000000</v>
      </c>
      <c r="F45" s="29">
        <v>2598000</v>
      </c>
      <c r="G45" s="24">
        <f t="shared" si="2"/>
        <v>402000</v>
      </c>
      <c r="H45" s="25" t="s">
        <v>15</v>
      </c>
      <c r="I45" s="25">
        <f>G45</f>
        <v>402000</v>
      </c>
      <c r="J45" s="45" t="s">
        <v>53</v>
      </c>
    </row>
    <row r="46" spans="1:33" ht="45.75" customHeight="1" outlineLevel="1" x14ac:dyDescent="0.25">
      <c r="A46" s="16">
        <v>40</v>
      </c>
      <c r="B46" s="46" t="s">
        <v>48</v>
      </c>
      <c r="C46" s="29" t="s">
        <v>55</v>
      </c>
      <c r="D46" s="31" t="s">
        <v>40</v>
      </c>
      <c r="E46" s="29">
        <v>4343831.8</v>
      </c>
      <c r="F46" s="29">
        <v>4300000</v>
      </c>
      <c r="G46" s="24">
        <f t="shared" si="2"/>
        <v>43831.799999999814</v>
      </c>
      <c r="H46" s="25"/>
      <c r="I46" s="25"/>
      <c r="J46" s="45"/>
    </row>
    <row r="47" spans="1:33" ht="54" customHeight="1" outlineLevel="1" x14ac:dyDescent="0.25">
      <c r="A47" s="16">
        <v>41</v>
      </c>
      <c r="B47" s="46" t="s">
        <v>48</v>
      </c>
      <c r="C47" s="30" t="s">
        <v>56</v>
      </c>
      <c r="D47" s="31" t="s">
        <v>27</v>
      </c>
      <c r="E47" s="29">
        <v>1275714.07</v>
      </c>
      <c r="F47" s="29">
        <v>317000</v>
      </c>
      <c r="G47" s="29">
        <f t="shared" si="2"/>
        <v>958714.07000000007</v>
      </c>
      <c r="H47" s="25"/>
      <c r="I47" s="25"/>
      <c r="J47" s="45"/>
    </row>
    <row r="48" spans="1:33" ht="51.75" customHeight="1" outlineLevel="1" x14ac:dyDescent="0.25">
      <c r="A48" s="16">
        <v>42</v>
      </c>
      <c r="B48" s="46" t="s">
        <v>48</v>
      </c>
      <c r="C48" s="30" t="s">
        <v>56</v>
      </c>
      <c r="D48" s="31" t="s">
        <v>27</v>
      </c>
      <c r="E48" s="29">
        <v>1274781.32</v>
      </c>
      <c r="F48" s="29">
        <v>318000</v>
      </c>
      <c r="G48" s="29">
        <f t="shared" si="2"/>
        <v>956781.32000000007</v>
      </c>
      <c r="H48" s="25"/>
      <c r="I48" s="25"/>
      <c r="J48" s="45"/>
    </row>
    <row r="49" spans="1:11" ht="68.25" customHeight="1" outlineLevel="1" x14ac:dyDescent="0.25">
      <c r="A49" s="16">
        <v>43</v>
      </c>
      <c r="B49" s="46" t="s">
        <v>48</v>
      </c>
      <c r="C49" s="43" t="s">
        <v>57</v>
      </c>
      <c r="D49" s="44" t="s">
        <v>27</v>
      </c>
      <c r="E49" s="27">
        <v>5117723.16</v>
      </c>
      <c r="F49" s="27">
        <v>4700000</v>
      </c>
      <c r="G49" s="29">
        <f t="shared" si="2"/>
        <v>417723.16000000015</v>
      </c>
      <c r="H49" s="25"/>
      <c r="I49" s="25"/>
      <c r="J49" s="45"/>
    </row>
    <row r="50" spans="1:11" ht="73.5" customHeight="1" outlineLevel="1" x14ac:dyDescent="0.25">
      <c r="A50" s="16">
        <v>44</v>
      </c>
      <c r="B50" s="46" t="s">
        <v>48</v>
      </c>
      <c r="C50" s="43" t="s">
        <v>56</v>
      </c>
      <c r="D50" s="44" t="s">
        <v>27</v>
      </c>
      <c r="E50" s="27">
        <v>1686624</v>
      </c>
      <c r="F50" s="27">
        <v>238000</v>
      </c>
      <c r="G50" s="29">
        <f t="shared" si="2"/>
        <v>1448624</v>
      </c>
      <c r="H50" s="25"/>
      <c r="I50" s="25"/>
      <c r="J50" s="45"/>
    </row>
    <row r="51" spans="1:11" ht="38.25" outlineLevel="1" x14ac:dyDescent="0.25">
      <c r="A51" s="16">
        <v>45</v>
      </c>
      <c r="B51" s="46" t="s">
        <v>58</v>
      </c>
      <c r="C51" s="21" t="s">
        <v>59</v>
      </c>
      <c r="D51" s="44" t="s">
        <v>14</v>
      </c>
      <c r="E51" s="27">
        <v>22616.1</v>
      </c>
      <c r="F51" s="27">
        <v>18171</v>
      </c>
      <c r="G51" s="28">
        <f>E51-F51</f>
        <v>4445.0999999999985</v>
      </c>
      <c r="H51" s="19" t="s">
        <v>15</v>
      </c>
      <c r="I51" s="19">
        <f>G51</f>
        <v>4445.0999999999985</v>
      </c>
      <c r="J51" s="47" t="s">
        <v>60</v>
      </c>
    </row>
    <row r="52" spans="1:11" ht="38.25" outlineLevel="1" x14ac:dyDescent="0.25">
      <c r="A52" s="16">
        <v>46</v>
      </c>
      <c r="B52" s="46" t="s">
        <v>58</v>
      </c>
      <c r="C52" s="21" t="s">
        <v>59</v>
      </c>
      <c r="D52" s="44" t="s">
        <v>14</v>
      </c>
      <c r="E52" s="48">
        <v>172790.75</v>
      </c>
      <c r="F52" s="48">
        <v>17717</v>
      </c>
      <c r="G52" s="28">
        <f>E52-F52</f>
        <v>155073.75</v>
      </c>
      <c r="H52" s="19" t="s">
        <v>15</v>
      </c>
      <c r="I52" s="19">
        <f t="shared" ref="I52:I69" si="7">G52</f>
        <v>155073.75</v>
      </c>
      <c r="J52" s="47" t="s">
        <v>60</v>
      </c>
    </row>
    <row r="53" spans="1:11" ht="38.25" outlineLevel="1" x14ac:dyDescent="0.25">
      <c r="A53" s="16">
        <v>47</v>
      </c>
      <c r="B53" s="46" t="s">
        <v>58</v>
      </c>
      <c r="C53" s="21" t="s">
        <v>59</v>
      </c>
      <c r="D53" s="44" t="s">
        <v>14</v>
      </c>
      <c r="E53" s="48">
        <v>29361</v>
      </c>
      <c r="F53" s="48">
        <v>21279.8</v>
      </c>
      <c r="G53" s="28">
        <f>E53-F53</f>
        <v>8081.2000000000007</v>
      </c>
      <c r="H53" s="19" t="s">
        <v>15</v>
      </c>
      <c r="I53" s="19">
        <f t="shared" si="7"/>
        <v>8081.2000000000007</v>
      </c>
      <c r="J53" s="47" t="s">
        <v>60</v>
      </c>
      <c r="K53" s="49"/>
    </row>
    <row r="54" spans="1:11" ht="38.25" outlineLevel="1" x14ac:dyDescent="0.25">
      <c r="A54" s="16">
        <v>48</v>
      </c>
      <c r="B54" s="46" t="s">
        <v>58</v>
      </c>
      <c r="C54" s="21" t="s">
        <v>59</v>
      </c>
      <c r="D54" s="44" t="s">
        <v>14</v>
      </c>
      <c r="E54" s="29">
        <v>37230</v>
      </c>
      <c r="F54" s="29">
        <v>28390</v>
      </c>
      <c r="G54" s="28">
        <f t="shared" ref="G54:G77" si="8">E54-F54</f>
        <v>8840</v>
      </c>
      <c r="H54" s="19" t="s">
        <v>15</v>
      </c>
      <c r="I54" s="19">
        <f t="shared" si="7"/>
        <v>8840</v>
      </c>
      <c r="J54" s="47" t="s">
        <v>60</v>
      </c>
      <c r="K54" s="49"/>
    </row>
    <row r="55" spans="1:11" ht="39.75" customHeight="1" outlineLevel="1" x14ac:dyDescent="0.25">
      <c r="A55" s="16">
        <v>49</v>
      </c>
      <c r="B55" s="46" t="s">
        <v>58</v>
      </c>
      <c r="C55" s="50" t="s">
        <v>61</v>
      </c>
      <c r="D55" s="44" t="s">
        <v>14</v>
      </c>
      <c r="E55" s="29">
        <v>1552465.2</v>
      </c>
      <c r="F55" s="29">
        <v>597698.65</v>
      </c>
      <c r="G55" s="28">
        <f t="shared" si="8"/>
        <v>954766.54999999993</v>
      </c>
      <c r="H55" s="19" t="s">
        <v>15</v>
      </c>
      <c r="I55" s="19">
        <f t="shared" si="7"/>
        <v>954766.54999999993</v>
      </c>
      <c r="J55" s="47" t="s">
        <v>60</v>
      </c>
      <c r="K55" s="49"/>
    </row>
    <row r="56" spans="1:11" ht="36.75" customHeight="1" outlineLevel="1" x14ac:dyDescent="0.25">
      <c r="A56" s="16">
        <v>50</v>
      </c>
      <c r="B56" s="46" t="s">
        <v>58</v>
      </c>
      <c r="C56" s="21" t="s">
        <v>62</v>
      </c>
      <c r="D56" s="44" t="s">
        <v>30</v>
      </c>
      <c r="E56" s="29">
        <v>39243.760000000002</v>
      </c>
      <c r="F56" s="29">
        <v>20100</v>
      </c>
      <c r="G56" s="28">
        <f t="shared" si="8"/>
        <v>19143.760000000002</v>
      </c>
      <c r="H56" s="19" t="s">
        <v>15</v>
      </c>
      <c r="I56" s="19">
        <f t="shared" si="7"/>
        <v>19143.760000000002</v>
      </c>
      <c r="J56" s="47" t="s">
        <v>60</v>
      </c>
      <c r="K56" s="49"/>
    </row>
    <row r="57" spans="1:11" ht="35.25" customHeight="1" outlineLevel="1" x14ac:dyDescent="0.25">
      <c r="A57" s="16">
        <v>51</v>
      </c>
      <c r="B57" s="46" t="s">
        <v>58</v>
      </c>
      <c r="C57" s="50" t="s">
        <v>61</v>
      </c>
      <c r="D57" s="44" t="s">
        <v>30</v>
      </c>
      <c r="E57" s="29">
        <v>1874352.48</v>
      </c>
      <c r="F57" s="29">
        <v>740368.39</v>
      </c>
      <c r="G57" s="28">
        <f t="shared" si="8"/>
        <v>1133984.0899999999</v>
      </c>
      <c r="H57" s="19" t="s">
        <v>15</v>
      </c>
      <c r="I57" s="19">
        <f t="shared" si="7"/>
        <v>1133984.0899999999</v>
      </c>
      <c r="J57" s="47" t="s">
        <v>60</v>
      </c>
    </row>
    <row r="58" spans="1:11" ht="24" customHeight="1" outlineLevel="1" x14ac:dyDescent="0.25">
      <c r="A58" s="16">
        <v>52</v>
      </c>
      <c r="B58" s="46" t="s">
        <v>58</v>
      </c>
      <c r="C58" s="21" t="s">
        <v>62</v>
      </c>
      <c r="D58" s="44" t="s">
        <v>14</v>
      </c>
      <c r="E58" s="29">
        <v>10934.87</v>
      </c>
      <c r="F58" s="29">
        <v>8514.8700000000008</v>
      </c>
      <c r="G58" s="28">
        <f t="shared" si="8"/>
        <v>2420</v>
      </c>
      <c r="H58" s="19" t="s">
        <v>15</v>
      </c>
      <c r="I58" s="19">
        <f t="shared" si="7"/>
        <v>2420</v>
      </c>
      <c r="J58" s="47" t="s">
        <v>60</v>
      </c>
    </row>
    <row r="59" spans="1:11" ht="35.25" customHeight="1" outlineLevel="1" x14ac:dyDescent="0.25">
      <c r="A59" s="16">
        <v>53</v>
      </c>
      <c r="B59" s="46" t="s">
        <v>58</v>
      </c>
      <c r="C59" s="21" t="s">
        <v>63</v>
      </c>
      <c r="D59" s="44" t="s">
        <v>14</v>
      </c>
      <c r="E59" s="29">
        <v>13066.86</v>
      </c>
      <c r="F59" s="29">
        <v>11482.86</v>
      </c>
      <c r="G59" s="28">
        <f t="shared" si="8"/>
        <v>1584</v>
      </c>
      <c r="H59" s="19" t="s">
        <v>15</v>
      </c>
      <c r="I59" s="19">
        <f t="shared" si="7"/>
        <v>1584</v>
      </c>
      <c r="J59" s="47" t="s">
        <v>60</v>
      </c>
    </row>
    <row r="60" spans="1:11" ht="22.5" customHeight="1" outlineLevel="1" x14ac:dyDescent="0.25">
      <c r="A60" s="16">
        <v>54</v>
      </c>
      <c r="B60" s="46" t="s">
        <v>58</v>
      </c>
      <c r="C60" s="21" t="s">
        <v>62</v>
      </c>
      <c r="D60" s="44" t="s">
        <v>14</v>
      </c>
      <c r="E60" s="29">
        <v>15743.05</v>
      </c>
      <c r="F60" s="29">
        <v>11600</v>
      </c>
      <c r="G60" s="28">
        <f t="shared" si="8"/>
        <v>4143.0499999999993</v>
      </c>
      <c r="H60" s="19" t="s">
        <v>15</v>
      </c>
      <c r="I60" s="19">
        <f t="shared" si="7"/>
        <v>4143.0499999999993</v>
      </c>
      <c r="J60" s="47" t="s">
        <v>60</v>
      </c>
    </row>
    <row r="61" spans="1:11" ht="24.75" customHeight="1" outlineLevel="1" x14ac:dyDescent="0.25">
      <c r="A61" s="16">
        <v>55</v>
      </c>
      <c r="B61" s="46" t="s">
        <v>58</v>
      </c>
      <c r="C61" s="21" t="s">
        <v>63</v>
      </c>
      <c r="D61" s="44" t="s">
        <v>14</v>
      </c>
      <c r="E61" s="29">
        <v>68303.69</v>
      </c>
      <c r="F61" s="29">
        <v>49151.69</v>
      </c>
      <c r="G61" s="28">
        <f t="shared" si="8"/>
        <v>19152</v>
      </c>
      <c r="H61" s="19" t="s">
        <v>15</v>
      </c>
      <c r="I61" s="19">
        <f t="shared" si="7"/>
        <v>19152</v>
      </c>
      <c r="J61" s="47" t="s">
        <v>60</v>
      </c>
    </row>
    <row r="62" spans="1:11" ht="30" customHeight="1" outlineLevel="1" x14ac:dyDescent="0.25">
      <c r="A62" s="16">
        <v>56</v>
      </c>
      <c r="B62" s="46" t="s">
        <v>58</v>
      </c>
      <c r="C62" s="21" t="s">
        <v>63</v>
      </c>
      <c r="D62" s="44" t="s">
        <v>14</v>
      </c>
      <c r="E62" s="29">
        <v>16699.650000000001</v>
      </c>
      <c r="F62" s="29">
        <v>14767.65</v>
      </c>
      <c r="G62" s="28">
        <f t="shared" si="8"/>
        <v>1932.0000000000018</v>
      </c>
      <c r="H62" s="19" t="s">
        <v>15</v>
      </c>
      <c r="I62" s="19">
        <f t="shared" si="7"/>
        <v>1932.0000000000018</v>
      </c>
      <c r="J62" s="47" t="s">
        <v>60</v>
      </c>
    </row>
    <row r="63" spans="1:11" ht="39" customHeight="1" outlineLevel="1" x14ac:dyDescent="0.25">
      <c r="A63" s="16">
        <v>57</v>
      </c>
      <c r="B63" s="46" t="s">
        <v>58</v>
      </c>
      <c r="C63" s="21" t="s">
        <v>64</v>
      </c>
      <c r="D63" s="44" t="s">
        <v>27</v>
      </c>
      <c r="E63" s="29">
        <v>300295.12</v>
      </c>
      <c r="F63" s="29">
        <v>60457.86</v>
      </c>
      <c r="G63" s="28">
        <f t="shared" si="8"/>
        <v>239837.26</v>
      </c>
      <c r="H63" s="19" t="s">
        <v>15</v>
      </c>
      <c r="I63" s="19">
        <f t="shared" si="7"/>
        <v>239837.26</v>
      </c>
      <c r="J63" s="47" t="s">
        <v>60</v>
      </c>
    </row>
    <row r="64" spans="1:11" ht="53.25" customHeight="1" outlineLevel="1" x14ac:dyDescent="0.25">
      <c r="A64" s="16">
        <v>58</v>
      </c>
      <c r="B64" s="46" t="s">
        <v>58</v>
      </c>
      <c r="C64" s="21" t="s">
        <v>65</v>
      </c>
      <c r="D64" s="44" t="s">
        <v>27</v>
      </c>
      <c r="E64" s="29">
        <v>1518910</v>
      </c>
      <c r="F64" s="29">
        <v>1494060</v>
      </c>
      <c r="G64" s="28">
        <f t="shared" si="8"/>
        <v>24850</v>
      </c>
      <c r="H64" s="19" t="s">
        <v>15</v>
      </c>
      <c r="I64" s="19">
        <f t="shared" si="7"/>
        <v>24850</v>
      </c>
      <c r="J64" s="47" t="s">
        <v>66</v>
      </c>
    </row>
    <row r="65" spans="1:11" ht="39.75" customHeight="1" outlineLevel="1" x14ac:dyDescent="0.25">
      <c r="A65" s="16">
        <v>59</v>
      </c>
      <c r="B65" s="46" t="s">
        <v>58</v>
      </c>
      <c r="C65" s="21" t="s">
        <v>67</v>
      </c>
      <c r="D65" s="44" t="s">
        <v>27</v>
      </c>
      <c r="E65" s="29">
        <v>100450</v>
      </c>
      <c r="F65" s="29">
        <v>99835</v>
      </c>
      <c r="G65" s="28">
        <f t="shared" si="8"/>
        <v>615</v>
      </c>
      <c r="H65" s="19" t="s">
        <v>15</v>
      </c>
      <c r="I65" s="19">
        <f t="shared" si="7"/>
        <v>615</v>
      </c>
      <c r="J65" s="47" t="s">
        <v>60</v>
      </c>
    </row>
    <row r="66" spans="1:11" ht="39.75" customHeight="1" outlineLevel="1" x14ac:dyDescent="0.25">
      <c r="A66" s="16">
        <v>60</v>
      </c>
      <c r="B66" s="46" t="s">
        <v>58</v>
      </c>
      <c r="C66" s="30" t="s">
        <v>68</v>
      </c>
      <c r="D66" s="31" t="s">
        <v>30</v>
      </c>
      <c r="E66" s="29">
        <v>11150</v>
      </c>
      <c r="F66" s="51">
        <v>11144.64</v>
      </c>
      <c r="G66" s="52">
        <f t="shared" si="8"/>
        <v>5.3600000000005821</v>
      </c>
      <c r="H66" s="19" t="s">
        <v>15</v>
      </c>
      <c r="I66" s="19">
        <f t="shared" si="7"/>
        <v>5.3600000000005821</v>
      </c>
      <c r="J66" s="47" t="s">
        <v>69</v>
      </c>
      <c r="K66" s="49" t="s">
        <v>70</v>
      </c>
    </row>
    <row r="67" spans="1:11" ht="39.75" customHeight="1" outlineLevel="1" x14ac:dyDescent="0.25">
      <c r="A67" s="16">
        <v>61</v>
      </c>
      <c r="B67" s="46" t="s">
        <v>58</v>
      </c>
      <c r="C67" s="37" t="s">
        <v>71</v>
      </c>
      <c r="D67" s="31" t="s">
        <v>30</v>
      </c>
      <c r="E67" s="29">
        <v>14220</v>
      </c>
      <c r="F67" s="53">
        <v>11944.8</v>
      </c>
      <c r="G67" s="54">
        <f t="shared" si="8"/>
        <v>2275.2000000000007</v>
      </c>
      <c r="H67" s="19" t="s">
        <v>15</v>
      </c>
      <c r="I67" s="19">
        <f t="shared" si="7"/>
        <v>2275.2000000000007</v>
      </c>
      <c r="J67" s="47" t="s">
        <v>69</v>
      </c>
    </row>
    <row r="68" spans="1:11" ht="39.75" customHeight="1" outlineLevel="1" x14ac:dyDescent="0.25">
      <c r="A68" s="16">
        <v>62</v>
      </c>
      <c r="B68" s="46" t="s">
        <v>58</v>
      </c>
      <c r="C68" s="37" t="s">
        <v>72</v>
      </c>
      <c r="D68" s="31" t="s">
        <v>30</v>
      </c>
      <c r="E68" s="29">
        <v>90230</v>
      </c>
      <c r="F68" s="51">
        <v>90218.4</v>
      </c>
      <c r="G68" s="52">
        <f t="shared" si="8"/>
        <v>11.600000000005821</v>
      </c>
      <c r="H68" s="19" t="s">
        <v>15</v>
      </c>
      <c r="I68" s="19">
        <f t="shared" si="7"/>
        <v>11.600000000005821</v>
      </c>
      <c r="J68" s="47" t="s">
        <v>69</v>
      </c>
    </row>
    <row r="69" spans="1:11" ht="39.75" customHeight="1" outlineLevel="1" x14ac:dyDescent="0.25">
      <c r="A69" s="16">
        <v>63</v>
      </c>
      <c r="B69" s="46" t="s">
        <v>58</v>
      </c>
      <c r="C69" s="31" t="s">
        <v>73</v>
      </c>
      <c r="D69" s="31" t="s">
        <v>30</v>
      </c>
      <c r="E69" s="29">
        <v>67367.5</v>
      </c>
      <c r="F69" s="51">
        <v>65243.1</v>
      </c>
      <c r="G69" s="52">
        <f t="shared" si="8"/>
        <v>2124.4000000000015</v>
      </c>
      <c r="H69" s="19" t="s">
        <v>15</v>
      </c>
      <c r="I69" s="19">
        <f t="shared" si="7"/>
        <v>2124.4000000000015</v>
      </c>
      <c r="J69" s="47" t="s">
        <v>69</v>
      </c>
    </row>
    <row r="70" spans="1:11" ht="39.75" customHeight="1" outlineLevel="1" x14ac:dyDescent="0.25">
      <c r="A70" s="16">
        <v>64</v>
      </c>
      <c r="B70" s="46" t="s">
        <v>58</v>
      </c>
      <c r="C70" s="29" t="s">
        <v>74</v>
      </c>
      <c r="D70" s="31" t="s">
        <v>30</v>
      </c>
      <c r="E70" s="29">
        <v>96140</v>
      </c>
      <c r="F70" s="29">
        <v>54492.9</v>
      </c>
      <c r="G70" s="54">
        <f t="shared" si="8"/>
        <v>41647.1</v>
      </c>
      <c r="H70" s="19" t="s">
        <v>15</v>
      </c>
      <c r="I70" s="19">
        <f>G70</f>
        <v>41647.1</v>
      </c>
      <c r="J70" s="47" t="s">
        <v>69</v>
      </c>
    </row>
    <row r="71" spans="1:11" ht="39.75" customHeight="1" outlineLevel="1" x14ac:dyDescent="0.25">
      <c r="A71" s="16">
        <v>65</v>
      </c>
      <c r="B71" s="46" t="s">
        <v>58</v>
      </c>
      <c r="C71" s="29" t="s">
        <v>75</v>
      </c>
      <c r="D71" s="31" t="s">
        <v>30</v>
      </c>
      <c r="E71" s="29">
        <v>38304.6</v>
      </c>
      <c r="F71" s="29">
        <v>25659.86</v>
      </c>
      <c r="G71" s="54">
        <f t="shared" si="8"/>
        <v>12644.739999999998</v>
      </c>
      <c r="H71" s="19" t="s">
        <v>15</v>
      </c>
      <c r="I71" s="19">
        <f t="shared" ref="I71:I77" si="9">G71</f>
        <v>12644.739999999998</v>
      </c>
      <c r="J71" s="47" t="s">
        <v>69</v>
      </c>
    </row>
    <row r="72" spans="1:11" ht="39.75" customHeight="1" outlineLevel="1" x14ac:dyDescent="0.25">
      <c r="A72" s="16">
        <v>66</v>
      </c>
      <c r="B72" s="46" t="s">
        <v>58</v>
      </c>
      <c r="C72" s="29" t="s">
        <v>76</v>
      </c>
      <c r="D72" s="31" t="s">
        <v>30</v>
      </c>
      <c r="E72" s="29">
        <v>119600</v>
      </c>
      <c r="F72" s="29">
        <v>108238</v>
      </c>
      <c r="G72" s="54">
        <f t="shared" si="8"/>
        <v>11362</v>
      </c>
      <c r="H72" s="19" t="s">
        <v>15</v>
      </c>
      <c r="I72" s="19">
        <f t="shared" si="9"/>
        <v>11362</v>
      </c>
      <c r="J72" s="47" t="s">
        <v>69</v>
      </c>
    </row>
    <row r="73" spans="1:11" ht="39.75" customHeight="1" outlineLevel="1" x14ac:dyDescent="0.25">
      <c r="A73" s="16">
        <v>67</v>
      </c>
      <c r="B73" s="46" t="s">
        <v>58</v>
      </c>
      <c r="C73" s="29" t="s">
        <v>63</v>
      </c>
      <c r="D73" s="31" t="s">
        <v>30</v>
      </c>
      <c r="E73" s="29">
        <v>14850.68</v>
      </c>
      <c r="F73" s="29">
        <v>11025</v>
      </c>
      <c r="G73" s="54">
        <f t="shared" si="8"/>
        <v>3825.6800000000003</v>
      </c>
      <c r="H73" s="19" t="s">
        <v>15</v>
      </c>
      <c r="I73" s="19">
        <f t="shared" si="9"/>
        <v>3825.6800000000003</v>
      </c>
      <c r="J73" s="47" t="s">
        <v>69</v>
      </c>
    </row>
    <row r="74" spans="1:11" ht="39.75" customHeight="1" outlineLevel="1" x14ac:dyDescent="0.25">
      <c r="A74" s="16">
        <v>68</v>
      </c>
      <c r="B74" s="46" t="s">
        <v>58</v>
      </c>
      <c r="C74" s="29" t="s">
        <v>63</v>
      </c>
      <c r="D74" s="31" t="s">
        <v>30</v>
      </c>
      <c r="E74" s="29">
        <v>41198</v>
      </c>
      <c r="F74" s="29">
        <v>35224</v>
      </c>
      <c r="G74" s="54">
        <f t="shared" si="8"/>
        <v>5974</v>
      </c>
      <c r="H74" s="19" t="s">
        <v>15</v>
      </c>
      <c r="I74" s="19">
        <f t="shared" si="9"/>
        <v>5974</v>
      </c>
      <c r="J74" s="47" t="s">
        <v>69</v>
      </c>
    </row>
    <row r="75" spans="1:11" ht="91.5" customHeight="1" outlineLevel="1" x14ac:dyDescent="0.25">
      <c r="A75" s="16">
        <v>69</v>
      </c>
      <c r="B75" s="46" t="s">
        <v>58</v>
      </c>
      <c r="C75" s="29" t="s">
        <v>77</v>
      </c>
      <c r="D75" s="31" t="s">
        <v>30</v>
      </c>
      <c r="E75" s="29">
        <v>200000</v>
      </c>
      <c r="F75" s="29">
        <v>159000</v>
      </c>
      <c r="G75" s="54">
        <f t="shared" si="8"/>
        <v>41000</v>
      </c>
      <c r="H75" s="19" t="s">
        <v>15</v>
      </c>
      <c r="I75" s="19">
        <f t="shared" si="9"/>
        <v>41000</v>
      </c>
      <c r="J75" s="55" t="s">
        <v>69</v>
      </c>
    </row>
    <row r="76" spans="1:11" ht="78.75" customHeight="1" outlineLevel="1" x14ac:dyDescent="0.25">
      <c r="A76" s="16">
        <v>70</v>
      </c>
      <c r="B76" s="46" t="s">
        <v>58</v>
      </c>
      <c r="C76" s="29" t="s">
        <v>78</v>
      </c>
      <c r="D76" s="31" t="s">
        <v>30</v>
      </c>
      <c r="E76" s="29">
        <v>6316984.2400000002</v>
      </c>
      <c r="F76" s="29">
        <v>5369000</v>
      </c>
      <c r="G76" s="54">
        <f t="shared" si="8"/>
        <v>947984.24000000022</v>
      </c>
      <c r="H76" s="19" t="s">
        <v>15</v>
      </c>
      <c r="I76" s="19">
        <f t="shared" si="9"/>
        <v>947984.24000000022</v>
      </c>
      <c r="J76" s="55" t="s">
        <v>69</v>
      </c>
    </row>
    <row r="77" spans="1:11" ht="39.75" customHeight="1" outlineLevel="1" x14ac:dyDescent="0.25">
      <c r="A77" s="16">
        <v>71</v>
      </c>
      <c r="B77" s="46" t="s">
        <v>58</v>
      </c>
      <c r="C77" s="29" t="s">
        <v>61</v>
      </c>
      <c r="D77" s="31" t="s">
        <v>30</v>
      </c>
      <c r="E77" s="29">
        <v>1551977.52</v>
      </c>
      <c r="F77" s="29">
        <v>403513.8</v>
      </c>
      <c r="G77" s="54">
        <f t="shared" si="8"/>
        <v>1148463.72</v>
      </c>
      <c r="H77" s="19" t="s">
        <v>15</v>
      </c>
      <c r="I77" s="19">
        <f t="shared" si="9"/>
        <v>1148463.72</v>
      </c>
      <c r="J77" s="55" t="s">
        <v>69</v>
      </c>
    </row>
    <row r="78" spans="1:11" ht="39.75" customHeight="1" outlineLevel="1" x14ac:dyDescent="0.25">
      <c r="A78" s="16">
        <v>72</v>
      </c>
      <c r="B78" s="41" t="s">
        <v>58</v>
      </c>
      <c r="C78" s="41" t="s">
        <v>79</v>
      </c>
      <c r="D78" s="41" t="s">
        <v>30</v>
      </c>
      <c r="E78" s="29">
        <v>22740</v>
      </c>
      <c r="F78" s="29">
        <v>22000</v>
      </c>
      <c r="G78" s="56">
        <v>740</v>
      </c>
      <c r="H78" s="19"/>
      <c r="I78" s="19"/>
      <c r="J78" s="55"/>
    </row>
    <row r="79" spans="1:11" ht="39.75" customHeight="1" outlineLevel="1" x14ac:dyDescent="0.25">
      <c r="A79" s="16">
        <v>73</v>
      </c>
      <c r="B79" s="41" t="s">
        <v>58</v>
      </c>
      <c r="C79" s="41" t="s">
        <v>80</v>
      </c>
      <c r="D79" s="41" t="s">
        <v>30</v>
      </c>
      <c r="E79" s="56">
        <v>241500</v>
      </c>
      <c r="F79" s="56">
        <v>78000</v>
      </c>
      <c r="G79" s="29">
        <v>163500</v>
      </c>
      <c r="H79" s="19"/>
      <c r="I79" s="19"/>
      <c r="J79" s="55"/>
    </row>
    <row r="80" spans="1:11" ht="39.75" customHeight="1" outlineLevel="1" x14ac:dyDescent="0.25">
      <c r="A80" s="16">
        <v>74</v>
      </c>
      <c r="B80" s="41" t="s">
        <v>58</v>
      </c>
      <c r="C80" s="41" t="s">
        <v>81</v>
      </c>
      <c r="D80" s="41" t="s">
        <v>30</v>
      </c>
      <c r="E80" s="56">
        <v>285000</v>
      </c>
      <c r="F80" s="56">
        <v>163875</v>
      </c>
      <c r="G80" s="29">
        <v>121125</v>
      </c>
      <c r="H80" s="19"/>
      <c r="I80" s="19"/>
      <c r="J80" s="55"/>
    </row>
    <row r="81" spans="1:10" ht="39.75" customHeight="1" outlineLevel="1" x14ac:dyDescent="0.25">
      <c r="A81" s="16">
        <v>75</v>
      </c>
      <c r="B81" s="41" t="s">
        <v>58</v>
      </c>
      <c r="C81" s="41" t="s">
        <v>82</v>
      </c>
      <c r="D81" s="41" t="s">
        <v>30</v>
      </c>
      <c r="E81" s="56">
        <v>63785.1</v>
      </c>
      <c r="F81" s="56">
        <v>59106</v>
      </c>
      <c r="G81" s="56">
        <v>4679.0999999999985</v>
      </c>
      <c r="H81" s="19"/>
      <c r="I81" s="19"/>
      <c r="J81" s="55"/>
    </row>
    <row r="82" spans="1:10" ht="39.75" customHeight="1" outlineLevel="1" x14ac:dyDescent="0.25">
      <c r="A82" s="16">
        <v>76</v>
      </c>
      <c r="B82" s="41" t="s">
        <v>58</v>
      </c>
      <c r="C82" s="41" t="s">
        <v>83</v>
      </c>
      <c r="D82" s="41" t="s">
        <v>30</v>
      </c>
      <c r="E82" s="56">
        <v>179450</v>
      </c>
      <c r="F82" s="56">
        <v>131895.75</v>
      </c>
      <c r="G82" s="56">
        <v>47554.25</v>
      </c>
      <c r="H82" s="19"/>
      <c r="I82" s="19"/>
      <c r="J82" s="55"/>
    </row>
    <row r="83" spans="1:10" ht="39.75" customHeight="1" outlineLevel="1" x14ac:dyDescent="0.25">
      <c r="A83" s="16">
        <v>77</v>
      </c>
      <c r="B83" s="41" t="s">
        <v>58</v>
      </c>
      <c r="C83" s="41" t="s">
        <v>65</v>
      </c>
      <c r="D83" s="41" t="s">
        <v>27</v>
      </c>
      <c r="E83" s="29">
        <v>1519300</v>
      </c>
      <c r="F83" s="29">
        <v>1518650</v>
      </c>
      <c r="G83" s="29">
        <v>650</v>
      </c>
      <c r="H83" s="19"/>
      <c r="I83" s="19"/>
      <c r="J83" s="55"/>
    </row>
    <row r="84" spans="1:10" ht="39.75" customHeight="1" outlineLevel="1" x14ac:dyDescent="0.25">
      <c r="A84" s="16">
        <v>78</v>
      </c>
      <c r="B84" s="46" t="s">
        <v>58</v>
      </c>
      <c r="C84" s="30" t="s">
        <v>84</v>
      </c>
      <c r="D84" s="31" t="s">
        <v>30</v>
      </c>
      <c r="E84" s="29">
        <v>153393.28</v>
      </c>
      <c r="F84" s="29">
        <v>67233</v>
      </c>
      <c r="G84" s="56">
        <f t="shared" ref="G84:G111" si="10">E84-F84</f>
        <v>86160.28</v>
      </c>
      <c r="H84" s="19"/>
      <c r="I84" s="19"/>
      <c r="J84" s="55"/>
    </row>
    <row r="85" spans="1:10" ht="39.75" customHeight="1" outlineLevel="1" x14ac:dyDescent="0.25">
      <c r="A85" s="16">
        <v>79</v>
      </c>
      <c r="B85" s="46" t="s">
        <v>58</v>
      </c>
      <c r="C85" s="29" t="s">
        <v>85</v>
      </c>
      <c r="D85" s="31" t="s">
        <v>30</v>
      </c>
      <c r="E85" s="29">
        <v>36000</v>
      </c>
      <c r="F85" s="29">
        <v>4940</v>
      </c>
      <c r="G85" s="56">
        <f t="shared" si="10"/>
        <v>31060</v>
      </c>
      <c r="H85" s="19"/>
      <c r="I85" s="19"/>
      <c r="J85" s="55"/>
    </row>
    <row r="86" spans="1:10" ht="39.75" customHeight="1" outlineLevel="1" x14ac:dyDescent="0.25">
      <c r="A86" s="16">
        <v>80</v>
      </c>
      <c r="B86" s="46" t="s">
        <v>58</v>
      </c>
      <c r="C86" s="30" t="s">
        <v>86</v>
      </c>
      <c r="D86" s="31" t="s">
        <v>30</v>
      </c>
      <c r="E86" s="29">
        <v>30773.33</v>
      </c>
      <c r="F86" s="29">
        <v>28926.11</v>
      </c>
      <c r="G86" s="56">
        <f t="shared" si="10"/>
        <v>1847.2200000000012</v>
      </c>
      <c r="H86" s="19"/>
      <c r="I86" s="19"/>
      <c r="J86" s="55"/>
    </row>
    <row r="87" spans="1:10" ht="39.75" customHeight="1" outlineLevel="1" x14ac:dyDescent="0.25">
      <c r="A87" s="16">
        <v>81</v>
      </c>
      <c r="B87" s="46" t="s">
        <v>58</v>
      </c>
      <c r="C87" s="30" t="s">
        <v>86</v>
      </c>
      <c r="D87" s="31" t="s">
        <v>30</v>
      </c>
      <c r="E87" s="29">
        <v>24149.99</v>
      </c>
      <c r="F87" s="29">
        <v>24029.24</v>
      </c>
      <c r="G87" s="56">
        <f t="shared" si="10"/>
        <v>120.75</v>
      </c>
      <c r="H87" s="19"/>
      <c r="I87" s="19"/>
      <c r="J87" s="55"/>
    </row>
    <row r="88" spans="1:10" ht="39.75" customHeight="1" outlineLevel="1" x14ac:dyDescent="0.25">
      <c r="A88" s="16">
        <v>82</v>
      </c>
      <c r="B88" s="46" t="s">
        <v>58</v>
      </c>
      <c r="C88" s="30" t="s">
        <v>87</v>
      </c>
      <c r="D88" s="31" t="s">
        <v>30</v>
      </c>
      <c r="E88" s="29">
        <v>16628.009999999998</v>
      </c>
      <c r="F88" s="29">
        <v>14632.41</v>
      </c>
      <c r="G88" s="56">
        <f t="shared" si="10"/>
        <v>1995.5999999999985</v>
      </c>
      <c r="H88" s="19"/>
      <c r="I88" s="19"/>
      <c r="J88" s="55"/>
    </row>
    <row r="89" spans="1:10" ht="39.75" customHeight="1" outlineLevel="1" x14ac:dyDescent="0.25">
      <c r="A89" s="16">
        <v>83</v>
      </c>
      <c r="B89" s="46" t="s">
        <v>58</v>
      </c>
      <c r="C89" s="30" t="s">
        <v>88</v>
      </c>
      <c r="D89" s="31" t="s">
        <v>30</v>
      </c>
      <c r="E89" s="29">
        <v>518937.67</v>
      </c>
      <c r="F89" s="29">
        <v>438502.32</v>
      </c>
      <c r="G89" s="56">
        <f t="shared" si="10"/>
        <v>80435.349999999977</v>
      </c>
      <c r="H89" s="19"/>
      <c r="I89" s="19"/>
      <c r="J89" s="55"/>
    </row>
    <row r="90" spans="1:10" ht="39.75" customHeight="1" outlineLevel="1" x14ac:dyDescent="0.25">
      <c r="A90" s="16">
        <v>84</v>
      </c>
      <c r="B90" s="46" t="s">
        <v>58</v>
      </c>
      <c r="C90" s="27" t="s">
        <v>61</v>
      </c>
      <c r="D90" s="44" t="s">
        <v>30</v>
      </c>
      <c r="E90" s="27">
        <v>1557816.68</v>
      </c>
      <c r="F90" s="27">
        <v>537445.89</v>
      </c>
      <c r="G90" s="57">
        <f t="shared" si="10"/>
        <v>1020370.7899999999</v>
      </c>
      <c r="H90" s="19"/>
      <c r="I90" s="19"/>
      <c r="J90" s="55"/>
    </row>
    <row r="91" spans="1:10" ht="39.75" customHeight="1" outlineLevel="1" x14ac:dyDescent="0.25">
      <c r="A91" s="16">
        <v>85</v>
      </c>
      <c r="B91" s="46" t="s">
        <v>58</v>
      </c>
      <c r="C91" s="43" t="s">
        <v>89</v>
      </c>
      <c r="D91" s="44" t="s">
        <v>30</v>
      </c>
      <c r="E91" s="27">
        <v>36800</v>
      </c>
      <c r="F91" s="27">
        <v>18185</v>
      </c>
      <c r="G91" s="57">
        <f t="shared" si="10"/>
        <v>18615</v>
      </c>
      <c r="H91" s="19"/>
      <c r="I91" s="19"/>
      <c r="J91" s="55"/>
    </row>
    <row r="92" spans="1:10" ht="39.75" customHeight="1" outlineLevel="1" x14ac:dyDescent="0.25">
      <c r="A92" s="16">
        <v>86</v>
      </c>
      <c r="B92" s="46" t="s">
        <v>58</v>
      </c>
      <c r="C92" s="43" t="s">
        <v>90</v>
      </c>
      <c r="D92" s="44" t="s">
        <v>30</v>
      </c>
      <c r="E92" s="27">
        <v>98546.25</v>
      </c>
      <c r="F92" s="27">
        <v>25105.75</v>
      </c>
      <c r="G92" s="57">
        <f t="shared" si="10"/>
        <v>73440.5</v>
      </c>
      <c r="H92" s="19"/>
      <c r="I92" s="19"/>
      <c r="J92" s="55"/>
    </row>
    <row r="93" spans="1:10" ht="39.75" customHeight="1" outlineLevel="1" x14ac:dyDescent="0.25">
      <c r="A93" s="16">
        <v>87</v>
      </c>
      <c r="B93" s="46" t="s">
        <v>58</v>
      </c>
      <c r="C93" s="43" t="s">
        <v>61</v>
      </c>
      <c r="D93" s="44" t="s">
        <v>30</v>
      </c>
      <c r="E93" s="27">
        <v>1894949.76</v>
      </c>
      <c r="F93" s="27">
        <v>706560</v>
      </c>
      <c r="G93" s="57">
        <f t="shared" si="10"/>
        <v>1188389.76</v>
      </c>
      <c r="H93" s="19"/>
      <c r="I93" s="19"/>
      <c r="J93" s="55"/>
    </row>
    <row r="94" spans="1:10" ht="39.75" customHeight="1" outlineLevel="1" x14ac:dyDescent="0.25">
      <c r="A94" s="16">
        <v>88</v>
      </c>
      <c r="B94" s="46" t="s">
        <v>58</v>
      </c>
      <c r="C94" s="43" t="s">
        <v>91</v>
      </c>
      <c r="D94" s="44" t="s">
        <v>30</v>
      </c>
      <c r="E94" s="27">
        <v>66673.919999999998</v>
      </c>
      <c r="F94" s="27">
        <v>20002.12</v>
      </c>
      <c r="G94" s="57">
        <f t="shared" si="10"/>
        <v>46671.8</v>
      </c>
      <c r="H94" s="19"/>
      <c r="I94" s="19"/>
      <c r="J94" s="55"/>
    </row>
    <row r="95" spans="1:10" ht="39.75" customHeight="1" outlineLevel="1" x14ac:dyDescent="0.25">
      <c r="A95" s="16">
        <v>89</v>
      </c>
      <c r="B95" s="46" t="s">
        <v>58</v>
      </c>
      <c r="C95" s="43" t="s">
        <v>92</v>
      </c>
      <c r="D95" s="44" t="s">
        <v>30</v>
      </c>
      <c r="E95" s="27">
        <v>397983.31</v>
      </c>
      <c r="F95" s="27">
        <v>270628.43</v>
      </c>
      <c r="G95" s="57">
        <f t="shared" si="10"/>
        <v>127354.88</v>
      </c>
      <c r="H95" s="19"/>
      <c r="I95" s="19"/>
      <c r="J95" s="55"/>
    </row>
    <row r="96" spans="1:10" ht="39.75" customHeight="1" outlineLevel="1" x14ac:dyDescent="0.25">
      <c r="A96" s="16">
        <v>90</v>
      </c>
      <c r="B96" s="46" t="s">
        <v>58</v>
      </c>
      <c r="C96" s="43" t="s">
        <v>59</v>
      </c>
      <c r="D96" s="44" t="s">
        <v>30</v>
      </c>
      <c r="E96" s="27">
        <v>82901</v>
      </c>
      <c r="F96" s="27">
        <v>48467.32</v>
      </c>
      <c r="G96" s="57">
        <f t="shared" si="10"/>
        <v>34433.68</v>
      </c>
      <c r="H96" s="19"/>
      <c r="I96" s="19"/>
      <c r="J96" s="55"/>
    </row>
    <row r="97" spans="1:33" ht="39.75" customHeight="1" outlineLevel="1" x14ac:dyDescent="0.25">
      <c r="A97" s="16">
        <v>91</v>
      </c>
      <c r="B97" s="46" t="s">
        <v>58</v>
      </c>
      <c r="C97" s="43" t="s">
        <v>59</v>
      </c>
      <c r="D97" s="44" t="s">
        <v>30</v>
      </c>
      <c r="E97" s="27">
        <v>43837</v>
      </c>
      <c r="F97" s="27">
        <v>28452.54</v>
      </c>
      <c r="G97" s="57">
        <f t="shared" si="10"/>
        <v>15384.46</v>
      </c>
      <c r="H97" s="19"/>
      <c r="I97" s="19"/>
      <c r="J97" s="55"/>
    </row>
    <row r="98" spans="1:33" ht="39.75" customHeight="1" outlineLevel="1" x14ac:dyDescent="0.25">
      <c r="A98" s="16">
        <v>92</v>
      </c>
      <c r="B98" s="46" t="s">
        <v>58</v>
      </c>
      <c r="C98" s="43" t="s">
        <v>59</v>
      </c>
      <c r="D98" s="44" t="s">
        <v>30</v>
      </c>
      <c r="E98" s="27">
        <v>93914.8</v>
      </c>
      <c r="F98" s="27">
        <v>48054.41</v>
      </c>
      <c r="G98" s="57">
        <f t="shared" si="10"/>
        <v>45860.39</v>
      </c>
      <c r="H98" s="19"/>
      <c r="I98" s="19"/>
      <c r="J98" s="55"/>
    </row>
    <row r="99" spans="1:33" ht="39.75" customHeight="1" outlineLevel="1" x14ac:dyDescent="0.25">
      <c r="A99" s="16">
        <v>93</v>
      </c>
      <c r="B99" s="46" t="s">
        <v>58</v>
      </c>
      <c r="C99" s="43" t="s">
        <v>61</v>
      </c>
      <c r="D99" s="44" t="s">
        <v>27</v>
      </c>
      <c r="E99" s="27">
        <v>71738.460000000006</v>
      </c>
      <c r="F99" s="27">
        <v>65000</v>
      </c>
      <c r="G99" s="57">
        <f t="shared" si="10"/>
        <v>6738.4600000000064</v>
      </c>
      <c r="H99" s="19"/>
      <c r="I99" s="19"/>
      <c r="J99" s="55"/>
    </row>
    <row r="100" spans="1:33" ht="39.75" customHeight="1" outlineLevel="1" x14ac:dyDescent="0.25">
      <c r="A100" s="16">
        <v>94</v>
      </c>
      <c r="B100" s="46" t="s">
        <v>58</v>
      </c>
      <c r="C100" s="43" t="s">
        <v>63</v>
      </c>
      <c r="D100" s="44" t="s">
        <v>27</v>
      </c>
      <c r="E100" s="27">
        <v>33381.07</v>
      </c>
      <c r="F100" s="27">
        <v>27421.9</v>
      </c>
      <c r="G100" s="57">
        <f t="shared" si="10"/>
        <v>5959.1699999999983</v>
      </c>
      <c r="H100" s="19"/>
      <c r="I100" s="19"/>
      <c r="J100" s="55"/>
    </row>
    <row r="101" spans="1:33" ht="39.75" customHeight="1" outlineLevel="1" x14ac:dyDescent="0.25">
      <c r="A101" s="16">
        <v>95</v>
      </c>
      <c r="B101" s="46" t="s">
        <v>58</v>
      </c>
      <c r="C101" s="43" t="s">
        <v>63</v>
      </c>
      <c r="D101" s="44" t="s">
        <v>27</v>
      </c>
      <c r="E101" s="27">
        <v>131192.51</v>
      </c>
      <c r="F101" s="27">
        <v>100752.3</v>
      </c>
      <c r="G101" s="57">
        <f t="shared" si="10"/>
        <v>30440.210000000006</v>
      </c>
      <c r="H101" s="19"/>
      <c r="I101" s="19"/>
      <c r="J101" s="55"/>
    </row>
    <row r="102" spans="1:33" ht="39.75" customHeight="1" outlineLevel="1" x14ac:dyDescent="0.25">
      <c r="A102" s="16">
        <v>96</v>
      </c>
      <c r="B102" s="46" t="s">
        <v>58</v>
      </c>
      <c r="C102" s="27" t="s">
        <v>63</v>
      </c>
      <c r="D102" s="44" t="s">
        <v>27</v>
      </c>
      <c r="E102" s="27">
        <v>20359.400000000001</v>
      </c>
      <c r="F102" s="58">
        <v>11553.93</v>
      </c>
      <c r="G102" s="27">
        <f t="shared" si="10"/>
        <v>8805.4700000000012</v>
      </c>
      <c r="H102" s="19"/>
      <c r="I102" s="19"/>
      <c r="J102" s="55"/>
    </row>
    <row r="103" spans="1:33" ht="48" customHeight="1" outlineLevel="1" x14ac:dyDescent="0.25">
      <c r="A103" s="16">
        <v>97</v>
      </c>
      <c r="B103" s="46" t="s">
        <v>58</v>
      </c>
      <c r="C103" s="43" t="s">
        <v>93</v>
      </c>
      <c r="D103" s="44" t="s">
        <v>27</v>
      </c>
      <c r="E103" s="57">
        <v>13003.49</v>
      </c>
      <c r="F103" s="57">
        <v>6909</v>
      </c>
      <c r="G103" s="57">
        <f t="shared" si="10"/>
        <v>6094.49</v>
      </c>
      <c r="H103" s="19"/>
      <c r="I103" s="19"/>
      <c r="J103" s="55"/>
    </row>
    <row r="104" spans="1:33" ht="48" customHeight="1" outlineLevel="1" x14ac:dyDescent="0.25">
      <c r="A104" s="16">
        <v>98</v>
      </c>
      <c r="B104" s="46" t="s">
        <v>58</v>
      </c>
      <c r="C104" s="43" t="s">
        <v>63</v>
      </c>
      <c r="D104" s="44" t="s">
        <v>27</v>
      </c>
      <c r="E104" s="27">
        <v>46862.2</v>
      </c>
      <c r="F104" s="27">
        <v>44076</v>
      </c>
      <c r="G104" s="57">
        <f t="shared" si="10"/>
        <v>2786.1999999999971</v>
      </c>
      <c r="H104" s="19"/>
      <c r="I104" s="19"/>
      <c r="J104" s="55"/>
    </row>
    <row r="105" spans="1:33" ht="48" customHeight="1" outlineLevel="1" x14ac:dyDescent="0.25">
      <c r="A105" s="16">
        <v>99</v>
      </c>
      <c r="B105" s="46" t="s">
        <v>58</v>
      </c>
      <c r="C105" s="43" t="s">
        <v>63</v>
      </c>
      <c r="D105" s="44" t="s">
        <v>27</v>
      </c>
      <c r="E105" s="27">
        <v>46444.639999999999</v>
      </c>
      <c r="F105" s="27">
        <v>37906</v>
      </c>
      <c r="G105" s="57">
        <f t="shared" si="10"/>
        <v>8538.64</v>
      </c>
      <c r="H105" s="19"/>
      <c r="I105" s="19"/>
      <c r="J105" s="55"/>
    </row>
    <row r="106" spans="1:33" ht="48" customHeight="1" outlineLevel="1" x14ac:dyDescent="0.25">
      <c r="A106" s="16">
        <v>100</v>
      </c>
      <c r="B106" s="46" t="s">
        <v>58</v>
      </c>
      <c r="C106" s="43" t="s">
        <v>63</v>
      </c>
      <c r="D106" s="44" t="s">
        <v>27</v>
      </c>
      <c r="E106" s="27">
        <v>61386.13</v>
      </c>
      <c r="F106" s="27">
        <v>33318</v>
      </c>
      <c r="G106" s="57">
        <f t="shared" si="10"/>
        <v>28068.129999999997</v>
      </c>
      <c r="H106" s="19"/>
      <c r="I106" s="19"/>
      <c r="J106" s="55"/>
    </row>
    <row r="107" spans="1:33" ht="48" customHeight="1" outlineLevel="1" x14ac:dyDescent="0.25">
      <c r="A107" s="16">
        <v>101</v>
      </c>
      <c r="B107" s="46" t="s">
        <v>58</v>
      </c>
      <c r="C107" s="43" t="s">
        <v>63</v>
      </c>
      <c r="D107" s="44" t="s">
        <v>27</v>
      </c>
      <c r="E107" s="27">
        <v>5307.96</v>
      </c>
      <c r="F107" s="27">
        <v>5300</v>
      </c>
      <c r="G107" s="57">
        <f t="shared" si="10"/>
        <v>7.9600000000000364</v>
      </c>
      <c r="H107" s="19"/>
      <c r="I107" s="19"/>
      <c r="J107" s="55"/>
    </row>
    <row r="108" spans="1:33" ht="48" customHeight="1" outlineLevel="1" x14ac:dyDescent="0.25">
      <c r="A108" s="16">
        <v>102</v>
      </c>
      <c r="B108" s="46" t="s">
        <v>58</v>
      </c>
      <c r="C108" s="27" t="s">
        <v>94</v>
      </c>
      <c r="D108" s="44" t="s">
        <v>27</v>
      </c>
      <c r="E108" s="27">
        <v>21411.35</v>
      </c>
      <c r="F108" s="27">
        <v>16000</v>
      </c>
      <c r="G108" s="57">
        <f t="shared" si="10"/>
        <v>5411.3499999999985</v>
      </c>
      <c r="H108" s="19"/>
      <c r="I108" s="19"/>
      <c r="J108" s="55"/>
    </row>
    <row r="109" spans="1:33" ht="48" customHeight="1" outlineLevel="1" x14ac:dyDescent="0.25">
      <c r="A109" s="16">
        <v>103</v>
      </c>
      <c r="B109" s="46" t="s">
        <v>58</v>
      </c>
      <c r="C109" s="43" t="s">
        <v>94</v>
      </c>
      <c r="D109" s="44" t="s">
        <v>27</v>
      </c>
      <c r="E109" s="27">
        <v>9916.5499999999993</v>
      </c>
      <c r="F109" s="27">
        <v>9100</v>
      </c>
      <c r="G109" s="57">
        <f t="shared" si="10"/>
        <v>816.54999999999927</v>
      </c>
      <c r="H109" s="19"/>
      <c r="I109" s="19"/>
      <c r="J109" s="55"/>
    </row>
    <row r="110" spans="1:33" ht="48" customHeight="1" outlineLevel="1" x14ac:dyDescent="0.25">
      <c r="A110" s="16">
        <v>104</v>
      </c>
      <c r="B110" s="46" t="s">
        <v>58</v>
      </c>
      <c r="C110" s="43" t="s">
        <v>63</v>
      </c>
      <c r="D110" s="44" t="s">
        <v>27</v>
      </c>
      <c r="E110" s="27">
        <v>11131</v>
      </c>
      <c r="F110" s="27">
        <v>5582</v>
      </c>
      <c r="G110" s="57">
        <f t="shared" si="10"/>
        <v>5549</v>
      </c>
      <c r="H110" s="19"/>
      <c r="I110" s="19"/>
      <c r="J110" s="55"/>
    </row>
    <row r="111" spans="1:33" ht="48" customHeight="1" outlineLevel="1" x14ac:dyDescent="0.25">
      <c r="A111" s="16">
        <v>105</v>
      </c>
      <c r="B111" s="59" t="s">
        <v>58</v>
      </c>
      <c r="C111" s="60" t="s">
        <v>65</v>
      </c>
      <c r="D111" s="61" t="s">
        <v>27</v>
      </c>
      <c r="E111" s="62">
        <v>590063</v>
      </c>
      <c r="F111" s="62">
        <v>542800</v>
      </c>
      <c r="G111" s="57">
        <f t="shared" si="10"/>
        <v>47263</v>
      </c>
      <c r="H111" s="19"/>
      <c r="I111" s="19"/>
      <c r="J111" s="55"/>
    </row>
    <row r="112" spans="1:33" s="68" customFormat="1" x14ac:dyDescent="0.25">
      <c r="A112" s="63" t="s">
        <v>12</v>
      </c>
      <c r="B112" s="63"/>
      <c r="C112" s="63"/>
      <c r="D112" s="64"/>
      <c r="E112" s="65">
        <f>SUM(E7:E111)</f>
        <v>162254390.19999999</v>
      </c>
      <c r="F112" s="65">
        <f>SUM(F7:F111)</f>
        <v>140133575.26000005</v>
      </c>
      <c r="G112" s="65">
        <f>SUM(G7:G111)</f>
        <v>22120814.940000013</v>
      </c>
      <c r="H112" s="65"/>
      <c r="I112" s="65">
        <f>SUM(I7:I111)</f>
        <v>7786668.8474000003</v>
      </c>
      <c r="J112" s="66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</row>
    <row r="113" spans="1:33" ht="38.25" outlineLevel="1" x14ac:dyDescent="0.25">
      <c r="A113" s="16">
        <v>1</v>
      </c>
      <c r="B113" s="20" t="s">
        <v>95</v>
      </c>
      <c r="C113" s="44" t="s">
        <v>96</v>
      </c>
      <c r="D113" s="22" t="s">
        <v>97</v>
      </c>
      <c r="E113" s="23">
        <v>144320</v>
      </c>
      <c r="F113" s="23">
        <v>114012.72</v>
      </c>
      <c r="G113" s="24">
        <f>E113-F113</f>
        <v>30307.279999999999</v>
      </c>
      <c r="H113" s="24" t="s">
        <v>98</v>
      </c>
      <c r="I113" s="24">
        <v>4775.5</v>
      </c>
      <c r="J113" s="69" t="s">
        <v>99</v>
      </c>
    </row>
    <row r="114" spans="1:33" ht="72" outlineLevel="1" x14ac:dyDescent="0.25">
      <c r="A114" s="16">
        <v>2</v>
      </c>
      <c r="B114" s="46" t="s">
        <v>95</v>
      </c>
      <c r="C114" s="30" t="s">
        <v>100</v>
      </c>
      <c r="D114" s="31" t="s">
        <v>40</v>
      </c>
      <c r="E114" s="29">
        <v>6740894.1799999997</v>
      </c>
      <c r="F114" s="29">
        <v>5725000</v>
      </c>
      <c r="G114" s="24">
        <f t="shared" ref="G114:G125" si="11">E114-F114</f>
        <v>1015894.1799999997</v>
      </c>
      <c r="H114" s="24" t="s">
        <v>101</v>
      </c>
      <c r="I114" s="24"/>
      <c r="J114" s="69" t="s">
        <v>102</v>
      </c>
    </row>
    <row r="115" spans="1:33" ht="72" outlineLevel="1" x14ac:dyDescent="0.25">
      <c r="A115" s="16">
        <v>3</v>
      </c>
      <c r="B115" s="46" t="s">
        <v>95</v>
      </c>
      <c r="C115" s="30" t="s">
        <v>100</v>
      </c>
      <c r="D115" s="31" t="s">
        <v>40</v>
      </c>
      <c r="E115" s="29">
        <v>5813863.0899999999</v>
      </c>
      <c r="F115" s="29">
        <v>4825506.3600000003</v>
      </c>
      <c r="G115" s="24">
        <f t="shared" si="11"/>
        <v>988356.72999999952</v>
      </c>
      <c r="H115" s="24" t="s">
        <v>101</v>
      </c>
      <c r="I115" s="24"/>
      <c r="J115" s="69" t="s">
        <v>102</v>
      </c>
    </row>
    <row r="116" spans="1:33" ht="72" outlineLevel="1" x14ac:dyDescent="0.25">
      <c r="A116" s="16">
        <v>4</v>
      </c>
      <c r="B116" s="46" t="s">
        <v>95</v>
      </c>
      <c r="C116" s="30" t="s">
        <v>100</v>
      </c>
      <c r="D116" s="31" t="s">
        <v>40</v>
      </c>
      <c r="E116" s="29">
        <v>7249200.3200000003</v>
      </c>
      <c r="F116" s="29">
        <v>6016836.2699999996</v>
      </c>
      <c r="G116" s="24">
        <f t="shared" si="11"/>
        <v>1232364.0500000007</v>
      </c>
      <c r="H116" s="24" t="s">
        <v>101</v>
      </c>
      <c r="I116" s="24"/>
      <c r="J116" s="69" t="s">
        <v>102</v>
      </c>
    </row>
    <row r="117" spans="1:33" ht="72" outlineLevel="1" x14ac:dyDescent="0.25">
      <c r="A117" s="16">
        <v>5</v>
      </c>
      <c r="B117" s="46" t="s">
        <v>95</v>
      </c>
      <c r="C117" s="30" t="s">
        <v>100</v>
      </c>
      <c r="D117" s="31" t="s">
        <v>40</v>
      </c>
      <c r="E117" s="29">
        <v>7912237.79</v>
      </c>
      <c r="F117" s="29">
        <v>6567157.3700000001</v>
      </c>
      <c r="G117" s="24">
        <f t="shared" si="11"/>
        <v>1345080.42</v>
      </c>
      <c r="H117" s="24" t="s">
        <v>101</v>
      </c>
      <c r="I117" s="24"/>
      <c r="J117" s="69" t="s">
        <v>102</v>
      </c>
    </row>
    <row r="118" spans="1:33" ht="72" outlineLevel="1" x14ac:dyDescent="0.25">
      <c r="A118" s="16">
        <v>6</v>
      </c>
      <c r="B118" s="46" t="s">
        <v>95</v>
      </c>
      <c r="C118" s="30" t="s">
        <v>100</v>
      </c>
      <c r="D118" s="31" t="s">
        <v>40</v>
      </c>
      <c r="E118" s="29">
        <v>6945964.3399999999</v>
      </c>
      <c r="F118" s="29">
        <v>5765150.4000000004</v>
      </c>
      <c r="G118" s="24">
        <f t="shared" si="11"/>
        <v>1180813.9399999995</v>
      </c>
      <c r="H118" s="24" t="s">
        <v>101</v>
      </c>
      <c r="I118" s="24"/>
      <c r="J118" s="69" t="s">
        <v>102</v>
      </c>
    </row>
    <row r="119" spans="1:33" ht="72" outlineLevel="1" x14ac:dyDescent="0.25">
      <c r="A119" s="16">
        <v>7</v>
      </c>
      <c r="B119" s="46" t="s">
        <v>95</v>
      </c>
      <c r="C119" s="30" t="s">
        <v>100</v>
      </c>
      <c r="D119" s="31" t="s">
        <v>40</v>
      </c>
      <c r="E119" s="29">
        <v>7090663.4000000004</v>
      </c>
      <c r="F119" s="29">
        <v>5885250.6200000001</v>
      </c>
      <c r="G119" s="24">
        <f t="shared" si="11"/>
        <v>1205412.7800000003</v>
      </c>
      <c r="H119" s="24" t="s">
        <v>101</v>
      </c>
      <c r="I119" s="24"/>
      <c r="J119" s="69" t="s">
        <v>102</v>
      </c>
    </row>
    <row r="120" spans="1:33" ht="63.75" outlineLevel="1" x14ac:dyDescent="0.25">
      <c r="A120" s="16">
        <v>8</v>
      </c>
      <c r="B120" s="46" t="s">
        <v>95</v>
      </c>
      <c r="C120" s="43" t="s">
        <v>103</v>
      </c>
      <c r="D120" s="44" t="s">
        <v>41</v>
      </c>
      <c r="E120" s="27">
        <v>13840964.35</v>
      </c>
      <c r="F120" s="27">
        <v>13339087.74</v>
      </c>
      <c r="G120" s="27">
        <f t="shared" si="11"/>
        <v>501876.6099999994</v>
      </c>
      <c r="H120" s="24"/>
      <c r="I120" s="24"/>
      <c r="J120" s="69"/>
    </row>
    <row r="121" spans="1:33" ht="63.75" outlineLevel="1" x14ac:dyDescent="0.25">
      <c r="A121" s="16">
        <v>9</v>
      </c>
      <c r="B121" s="46" t="s">
        <v>95</v>
      </c>
      <c r="C121" s="43" t="s">
        <v>103</v>
      </c>
      <c r="D121" s="44" t="s">
        <v>41</v>
      </c>
      <c r="E121" s="27">
        <v>8323082.9900000002</v>
      </c>
      <c r="F121" s="27">
        <v>8034875.6900000004</v>
      </c>
      <c r="G121" s="27">
        <f t="shared" si="11"/>
        <v>288207.29999999981</v>
      </c>
      <c r="H121" s="24"/>
      <c r="I121" s="24"/>
      <c r="J121" s="69"/>
    </row>
    <row r="122" spans="1:33" ht="76.5" outlineLevel="1" x14ac:dyDescent="0.25">
      <c r="A122" s="16">
        <v>10</v>
      </c>
      <c r="B122" s="46" t="s">
        <v>95</v>
      </c>
      <c r="C122" s="43" t="s">
        <v>104</v>
      </c>
      <c r="D122" s="44" t="s">
        <v>41</v>
      </c>
      <c r="E122" s="27">
        <v>2450000</v>
      </c>
      <c r="F122" s="27">
        <v>2400000</v>
      </c>
      <c r="G122" s="27">
        <f t="shared" si="11"/>
        <v>50000</v>
      </c>
      <c r="H122" s="24"/>
      <c r="I122" s="24"/>
      <c r="J122" s="69"/>
    </row>
    <row r="123" spans="1:33" ht="38.25" outlineLevel="1" x14ac:dyDescent="0.25">
      <c r="A123" s="16">
        <v>11</v>
      </c>
      <c r="B123" s="46" t="s">
        <v>95</v>
      </c>
      <c r="C123" s="43" t="s">
        <v>105</v>
      </c>
      <c r="D123" s="44" t="s">
        <v>27</v>
      </c>
      <c r="E123" s="27">
        <v>1685275</v>
      </c>
      <c r="F123" s="27">
        <v>1435275</v>
      </c>
      <c r="G123" s="27">
        <f t="shared" si="11"/>
        <v>250000</v>
      </c>
      <c r="H123" s="24"/>
      <c r="I123" s="24"/>
      <c r="J123" s="69"/>
    </row>
    <row r="124" spans="1:33" ht="38.25" outlineLevel="1" x14ac:dyDescent="0.25">
      <c r="A124" s="16">
        <v>12</v>
      </c>
      <c r="B124" s="46" t="s">
        <v>95</v>
      </c>
      <c r="C124" s="43" t="s">
        <v>105</v>
      </c>
      <c r="D124" s="44" t="s">
        <v>27</v>
      </c>
      <c r="E124" s="27">
        <v>2690141.67</v>
      </c>
      <c r="F124" s="27">
        <v>1350000</v>
      </c>
      <c r="G124" s="27">
        <f t="shared" si="11"/>
        <v>1340141.67</v>
      </c>
      <c r="H124" s="24"/>
      <c r="I124" s="24"/>
      <c r="J124" s="69"/>
    </row>
    <row r="125" spans="1:33" ht="38.25" outlineLevel="1" x14ac:dyDescent="0.25">
      <c r="A125" s="16">
        <v>13</v>
      </c>
      <c r="B125" s="46" t="s">
        <v>95</v>
      </c>
      <c r="C125" s="43" t="s">
        <v>105</v>
      </c>
      <c r="D125" s="44" t="s">
        <v>27</v>
      </c>
      <c r="E125" s="27">
        <v>1706688.33</v>
      </c>
      <c r="F125" s="27">
        <v>910000</v>
      </c>
      <c r="G125" s="27">
        <f t="shared" si="11"/>
        <v>796688.33000000007</v>
      </c>
      <c r="H125" s="24"/>
      <c r="I125" s="24"/>
      <c r="J125" s="69"/>
    </row>
    <row r="126" spans="1:33" s="71" customFormat="1" x14ac:dyDescent="0.25">
      <c r="A126" s="63" t="s">
        <v>95</v>
      </c>
      <c r="B126" s="63"/>
      <c r="C126" s="63"/>
      <c r="D126" s="64"/>
      <c r="E126" s="65">
        <f t="shared" ref="E126:F126" si="12">SUM(E113:E125)</f>
        <v>72593295.460000008</v>
      </c>
      <c r="F126" s="65">
        <f t="shared" si="12"/>
        <v>62368152.169999994</v>
      </c>
      <c r="G126" s="65">
        <f>SUM(G113:G125)</f>
        <v>10225143.289999999</v>
      </c>
      <c r="H126" s="65"/>
      <c r="I126" s="65">
        <f t="shared" ref="I126" si="13">SUM(I113:I125)</f>
        <v>4775.5</v>
      </c>
      <c r="J126" s="66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</row>
    <row r="127" spans="1:33" ht="38.25" outlineLevel="1" x14ac:dyDescent="0.25">
      <c r="A127" s="16">
        <v>1</v>
      </c>
      <c r="B127" s="20" t="s">
        <v>106</v>
      </c>
      <c r="C127" s="44" t="s">
        <v>96</v>
      </c>
      <c r="D127" s="22" t="s">
        <v>97</v>
      </c>
      <c r="E127" s="23">
        <v>144320</v>
      </c>
      <c r="F127" s="23">
        <v>114012.72</v>
      </c>
      <c r="G127" s="24">
        <f>E127-F127</f>
        <v>30307.279999999999</v>
      </c>
      <c r="H127" s="24" t="s">
        <v>15</v>
      </c>
      <c r="I127" s="24">
        <f>G127</f>
        <v>30307.279999999999</v>
      </c>
      <c r="J127" s="72" t="s">
        <v>107</v>
      </c>
    </row>
    <row r="128" spans="1:33" ht="38.25" outlineLevel="1" x14ac:dyDescent="0.25">
      <c r="A128" s="16">
        <v>2</v>
      </c>
      <c r="B128" s="20" t="s">
        <v>106</v>
      </c>
      <c r="C128" s="73" t="s">
        <v>65</v>
      </c>
      <c r="D128" s="22" t="s">
        <v>14</v>
      </c>
      <c r="E128" s="23">
        <v>499855.5</v>
      </c>
      <c r="F128" s="23">
        <v>497332.3</v>
      </c>
      <c r="G128" s="24">
        <f>E128-F128</f>
        <v>2523.2000000000116</v>
      </c>
      <c r="H128" s="24" t="s">
        <v>15</v>
      </c>
      <c r="I128" s="24">
        <f>G128</f>
        <v>2523.2000000000116</v>
      </c>
      <c r="J128" s="72" t="s">
        <v>108</v>
      </c>
    </row>
    <row r="129" spans="1:33" ht="36" outlineLevel="1" x14ac:dyDescent="0.25">
      <c r="A129" s="16">
        <v>3</v>
      </c>
      <c r="B129" s="41" t="s">
        <v>109</v>
      </c>
      <c r="C129" s="29" t="s">
        <v>110</v>
      </c>
      <c r="D129" s="31" t="s">
        <v>30</v>
      </c>
      <c r="E129" s="29">
        <v>1447052.4</v>
      </c>
      <c r="F129" s="29">
        <v>1367460.65</v>
      </c>
      <c r="G129" s="24">
        <f>E129-F129</f>
        <v>79591.75</v>
      </c>
      <c r="H129" s="74" t="s">
        <v>98</v>
      </c>
      <c r="I129" s="75">
        <v>4775.5</v>
      </c>
      <c r="J129" s="76" t="s">
        <v>99</v>
      </c>
    </row>
    <row r="130" spans="1:33" ht="60" outlineLevel="1" x14ac:dyDescent="0.25">
      <c r="A130" s="16">
        <v>4</v>
      </c>
      <c r="B130" s="41" t="s">
        <v>106</v>
      </c>
      <c r="C130" s="41" t="s">
        <v>111</v>
      </c>
      <c r="D130" s="41" t="s">
        <v>30</v>
      </c>
      <c r="E130" s="29">
        <v>800000</v>
      </c>
      <c r="F130" s="29">
        <v>496000</v>
      </c>
      <c r="G130" s="29">
        <v>304000</v>
      </c>
      <c r="H130" s="74"/>
      <c r="I130" s="75"/>
      <c r="J130" s="76"/>
    </row>
    <row r="131" spans="1:33" s="68" customFormat="1" x14ac:dyDescent="0.25">
      <c r="A131" s="63" t="s">
        <v>106</v>
      </c>
      <c r="B131" s="63"/>
      <c r="C131" s="63"/>
      <c r="D131" s="77"/>
      <c r="E131" s="78">
        <f>SUM(E127:E130)</f>
        <v>2891227.9</v>
      </c>
      <c r="F131" s="78">
        <f t="shared" ref="F131" si="14">SUM(F127:F130)</f>
        <v>2474805.67</v>
      </c>
      <c r="G131" s="78">
        <f>SUM(G127:G130)</f>
        <v>416422.23</v>
      </c>
      <c r="H131" s="78"/>
      <c r="I131" s="78">
        <f t="shared" ref="I131" si="15">SUM(I127:I129)</f>
        <v>37605.98000000001</v>
      </c>
      <c r="J131" s="66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</row>
    <row r="132" spans="1:33" ht="87.75" customHeight="1" outlineLevel="1" x14ac:dyDescent="0.25">
      <c r="A132" s="16">
        <v>1</v>
      </c>
      <c r="B132" s="79" t="s">
        <v>112</v>
      </c>
      <c r="C132" s="16" t="s">
        <v>113</v>
      </c>
      <c r="D132" s="16" t="s">
        <v>114</v>
      </c>
      <c r="E132" s="19">
        <v>1199883.33</v>
      </c>
      <c r="F132" s="19">
        <v>1199883</v>
      </c>
      <c r="G132" s="19">
        <f t="shared" si="0"/>
        <v>0.33000000007450581</v>
      </c>
      <c r="H132" s="80" t="s">
        <v>115</v>
      </c>
      <c r="I132" s="81">
        <f t="shared" ref="I132:I178" si="16">G132*1%</f>
        <v>3.3000000007450581E-3</v>
      </c>
      <c r="J132" s="82" t="s">
        <v>116</v>
      </c>
    </row>
    <row r="133" spans="1:33" ht="83.25" customHeight="1" outlineLevel="1" x14ac:dyDescent="0.25">
      <c r="A133" s="16">
        <v>2</v>
      </c>
      <c r="B133" s="79" t="s">
        <v>112</v>
      </c>
      <c r="C133" s="79" t="s">
        <v>117</v>
      </c>
      <c r="D133" s="16" t="s">
        <v>18</v>
      </c>
      <c r="E133" s="79">
        <v>1640186</v>
      </c>
      <c r="F133" s="19">
        <v>907923.66</v>
      </c>
      <c r="G133" s="19">
        <f t="shared" si="0"/>
        <v>732262.34</v>
      </c>
      <c r="H133" s="83"/>
      <c r="I133" s="81">
        <f t="shared" si="16"/>
        <v>7322.6233999999995</v>
      </c>
      <c r="J133" s="82"/>
    </row>
    <row r="134" spans="1:33" ht="99.75" customHeight="1" outlineLevel="1" x14ac:dyDescent="0.25">
      <c r="A134" s="16">
        <v>3</v>
      </c>
      <c r="B134" s="79" t="s">
        <v>112</v>
      </c>
      <c r="C134" s="16" t="s">
        <v>118</v>
      </c>
      <c r="D134" s="16" t="s">
        <v>18</v>
      </c>
      <c r="E134" s="19">
        <v>20206500</v>
      </c>
      <c r="F134" s="79">
        <v>19701337.5</v>
      </c>
      <c r="G134" s="19">
        <f t="shared" si="0"/>
        <v>505162.5</v>
      </c>
      <c r="H134" s="83"/>
      <c r="I134" s="81">
        <f t="shared" si="16"/>
        <v>5051.625</v>
      </c>
      <c r="J134" s="82"/>
    </row>
    <row r="135" spans="1:33" ht="80.25" customHeight="1" outlineLevel="1" x14ac:dyDescent="0.25">
      <c r="A135" s="16">
        <v>4</v>
      </c>
      <c r="B135" s="79" t="s">
        <v>112</v>
      </c>
      <c r="C135" s="16" t="s">
        <v>119</v>
      </c>
      <c r="D135" s="16" t="s">
        <v>18</v>
      </c>
      <c r="E135" s="19">
        <v>27537737.890000001</v>
      </c>
      <c r="F135" s="79">
        <v>21754798.77</v>
      </c>
      <c r="G135" s="19">
        <f t="shared" si="0"/>
        <v>5782939.120000001</v>
      </c>
      <c r="H135" s="83"/>
      <c r="I135" s="81">
        <f t="shared" si="16"/>
        <v>57829.391200000013</v>
      </c>
      <c r="J135" s="82"/>
    </row>
    <row r="136" spans="1:33" ht="98.25" customHeight="1" outlineLevel="1" x14ac:dyDescent="0.25">
      <c r="A136" s="16">
        <v>5</v>
      </c>
      <c r="B136" s="79" t="s">
        <v>112</v>
      </c>
      <c r="C136" s="79" t="s">
        <v>120</v>
      </c>
      <c r="D136" s="16" t="s">
        <v>18</v>
      </c>
      <c r="E136" s="19">
        <v>3997280</v>
      </c>
      <c r="F136" s="19">
        <v>3637524.8</v>
      </c>
      <c r="G136" s="19">
        <f t="shared" si="0"/>
        <v>359755.20000000019</v>
      </c>
      <c r="H136" s="83"/>
      <c r="I136" s="81">
        <f t="shared" si="16"/>
        <v>3597.552000000002</v>
      </c>
      <c r="J136" s="82"/>
    </row>
    <row r="137" spans="1:33" ht="108" customHeight="1" outlineLevel="1" x14ac:dyDescent="0.25">
      <c r="A137" s="16">
        <v>6</v>
      </c>
      <c r="B137" s="79" t="s">
        <v>112</v>
      </c>
      <c r="C137" s="79" t="s">
        <v>121</v>
      </c>
      <c r="D137" s="16" t="s">
        <v>18</v>
      </c>
      <c r="E137" s="79">
        <v>3007798</v>
      </c>
      <c r="F137" s="79">
        <v>2992759.01</v>
      </c>
      <c r="G137" s="19">
        <f t="shared" si="0"/>
        <v>15038.990000000224</v>
      </c>
      <c r="H137" s="83"/>
      <c r="I137" s="81">
        <f t="shared" si="16"/>
        <v>150.38990000000223</v>
      </c>
      <c r="J137" s="82"/>
    </row>
    <row r="138" spans="1:33" ht="76.5" outlineLevel="1" x14ac:dyDescent="0.25">
      <c r="A138" s="16">
        <v>7</v>
      </c>
      <c r="B138" s="35" t="s">
        <v>122</v>
      </c>
      <c r="C138" s="20" t="s">
        <v>123</v>
      </c>
      <c r="D138" s="22" t="s">
        <v>124</v>
      </c>
      <c r="E138" s="23">
        <v>1570400</v>
      </c>
      <c r="F138" s="23">
        <v>836900</v>
      </c>
      <c r="G138" s="24">
        <f t="shared" si="0"/>
        <v>733500</v>
      </c>
      <c r="H138" s="83"/>
      <c r="I138" s="81">
        <f t="shared" si="16"/>
        <v>7335</v>
      </c>
      <c r="J138" s="82"/>
    </row>
    <row r="139" spans="1:33" ht="89.25" outlineLevel="1" x14ac:dyDescent="0.25">
      <c r="A139" s="16">
        <v>8</v>
      </c>
      <c r="B139" s="73" t="s">
        <v>122</v>
      </c>
      <c r="C139" s="43" t="s">
        <v>125</v>
      </c>
      <c r="D139" s="44" t="s">
        <v>124</v>
      </c>
      <c r="E139" s="27">
        <v>2183421.33</v>
      </c>
      <c r="F139" s="27">
        <v>2167000</v>
      </c>
      <c r="G139" s="28">
        <f t="shared" si="0"/>
        <v>16421.330000000075</v>
      </c>
      <c r="H139" s="83"/>
      <c r="I139" s="81">
        <f t="shared" si="16"/>
        <v>164.21330000000074</v>
      </c>
      <c r="J139" s="82"/>
    </row>
    <row r="140" spans="1:33" ht="89.25" outlineLevel="1" x14ac:dyDescent="0.25">
      <c r="A140" s="16">
        <v>9</v>
      </c>
      <c r="B140" s="46" t="s">
        <v>122</v>
      </c>
      <c r="C140" s="43" t="s">
        <v>126</v>
      </c>
      <c r="D140" s="44" t="s">
        <v>14</v>
      </c>
      <c r="E140" s="48">
        <v>3915465.61</v>
      </c>
      <c r="F140" s="48">
        <v>2192603.8199999998</v>
      </c>
      <c r="G140" s="28">
        <f t="shared" si="0"/>
        <v>1722861.79</v>
      </c>
      <c r="H140" s="83"/>
      <c r="I140" s="81">
        <f t="shared" si="16"/>
        <v>17228.617900000001</v>
      </c>
      <c r="J140" s="82"/>
    </row>
    <row r="141" spans="1:33" ht="76.5" outlineLevel="1" x14ac:dyDescent="0.25">
      <c r="A141" s="16">
        <v>10</v>
      </c>
      <c r="B141" s="46" t="s">
        <v>122</v>
      </c>
      <c r="C141" s="43" t="s">
        <v>127</v>
      </c>
      <c r="D141" s="44" t="s">
        <v>14</v>
      </c>
      <c r="E141" s="48">
        <v>12755161.4</v>
      </c>
      <c r="F141" s="48">
        <v>4959380.5599999996</v>
      </c>
      <c r="G141" s="28">
        <f t="shared" si="0"/>
        <v>7795780.8400000008</v>
      </c>
      <c r="H141" s="83"/>
      <c r="I141" s="81">
        <f t="shared" si="16"/>
        <v>77957.808400000009</v>
      </c>
      <c r="J141" s="82"/>
    </row>
    <row r="142" spans="1:33" ht="89.25" outlineLevel="1" x14ac:dyDescent="0.25">
      <c r="A142" s="16">
        <v>11</v>
      </c>
      <c r="B142" s="46" t="s">
        <v>122</v>
      </c>
      <c r="C142" s="43" t="s">
        <v>126</v>
      </c>
      <c r="D142" s="44" t="s">
        <v>14</v>
      </c>
      <c r="E142" s="48">
        <v>503470</v>
      </c>
      <c r="F142" s="48">
        <v>382624.85</v>
      </c>
      <c r="G142" s="28">
        <f t="shared" si="0"/>
        <v>120845.15000000002</v>
      </c>
      <c r="H142" s="83"/>
      <c r="I142" s="81">
        <f t="shared" si="16"/>
        <v>1208.4515000000004</v>
      </c>
      <c r="J142" s="82"/>
    </row>
    <row r="143" spans="1:33" ht="89.25" outlineLevel="1" x14ac:dyDescent="0.25">
      <c r="A143" s="16">
        <v>12</v>
      </c>
      <c r="B143" s="46" t="s">
        <v>122</v>
      </c>
      <c r="C143" s="43" t="s">
        <v>126</v>
      </c>
      <c r="D143" s="44" t="s">
        <v>14</v>
      </c>
      <c r="E143" s="48">
        <v>900762.56</v>
      </c>
      <c r="F143" s="48">
        <v>626028.22</v>
      </c>
      <c r="G143" s="28">
        <f t="shared" si="0"/>
        <v>274734.34000000008</v>
      </c>
      <c r="H143" s="83"/>
      <c r="I143" s="81">
        <f t="shared" si="16"/>
        <v>2747.3434000000011</v>
      </c>
      <c r="J143" s="82"/>
    </row>
    <row r="144" spans="1:33" ht="89.25" outlineLevel="1" x14ac:dyDescent="0.25">
      <c r="A144" s="16">
        <v>13</v>
      </c>
      <c r="B144" s="46" t="s">
        <v>122</v>
      </c>
      <c r="C144" s="43" t="s">
        <v>126</v>
      </c>
      <c r="D144" s="44" t="s">
        <v>14</v>
      </c>
      <c r="E144" s="48">
        <v>564636.67000000004</v>
      </c>
      <c r="F144" s="48">
        <v>400891.57</v>
      </c>
      <c r="G144" s="28">
        <f t="shared" si="0"/>
        <v>163745.10000000003</v>
      </c>
      <c r="H144" s="83"/>
      <c r="I144" s="81">
        <f t="shared" si="16"/>
        <v>1637.4510000000005</v>
      </c>
      <c r="J144" s="82"/>
    </row>
    <row r="145" spans="1:10" ht="89.25" outlineLevel="1" x14ac:dyDescent="0.25">
      <c r="A145" s="16">
        <v>14</v>
      </c>
      <c r="B145" s="46" t="s">
        <v>122</v>
      </c>
      <c r="C145" s="43" t="s">
        <v>126</v>
      </c>
      <c r="D145" s="44" t="s">
        <v>14</v>
      </c>
      <c r="E145" s="48">
        <v>1188476.6399999999</v>
      </c>
      <c r="F145" s="48">
        <v>638444.94999999995</v>
      </c>
      <c r="G145" s="28">
        <f t="shared" si="0"/>
        <v>550031.68999999994</v>
      </c>
      <c r="H145" s="83"/>
      <c r="I145" s="81">
        <f t="shared" si="16"/>
        <v>5500.3168999999998</v>
      </c>
      <c r="J145" s="82"/>
    </row>
    <row r="146" spans="1:10" ht="89.25" outlineLevel="1" x14ac:dyDescent="0.25">
      <c r="A146" s="16">
        <v>15</v>
      </c>
      <c r="B146" s="46" t="s">
        <v>122</v>
      </c>
      <c r="C146" s="43" t="s">
        <v>128</v>
      </c>
      <c r="D146" s="44" t="s">
        <v>14</v>
      </c>
      <c r="E146" s="48">
        <v>1261994.75</v>
      </c>
      <c r="F146" s="48">
        <v>807676.01</v>
      </c>
      <c r="G146" s="28">
        <f t="shared" si="0"/>
        <v>454318.74</v>
      </c>
      <c r="H146" s="83"/>
      <c r="I146" s="81">
        <f t="shared" si="16"/>
        <v>4543.1873999999998</v>
      </c>
      <c r="J146" s="82"/>
    </row>
    <row r="147" spans="1:10" ht="89.25" outlineLevel="1" x14ac:dyDescent="0.25">
      <c r="A147" s="16">
        <v>16</v>
      </c>
      <c r="B147" s="46" t="s">
        <v>122</v>
      </c>
      <c r="C147" s="43" t="s">
        <v>129</v>
      </c>
      <c r="D147" s="44" t="s">
        <v>14</v>
      </c>
      <c r="E147" s="48">
        <v>3308839.88</v>
      </c>
      <c r="F147" s="48">
        <v>2961411.68</v>
      </c>
      <c r="G147" s="28">
        <f t="shared" si="0"/>
        <v>347428.19999999972</v>
      </c>
      <c r="H147" s="83"/>
      <c r="I147" s="81">
        <f t="shared" si="16"/>
        <v>3474.2819999999974</v>
      </c>
      <c r="J147" s="82"/>
    </row>
    <row r="148" spans="1:10" ht="89.25" outlineLevel="1" x14ac:dyDescent="0.25">
      <c r="A148" s="16">
        <v>17</v>
      </c>
      <c r="B148" s="46" t="s">
        <v>122</v>
      </c>
      <c r="C148" s="21" t="s">
        <v>130</v>
      </c>
      <c r="D148" s="44" t="s">
        <v>14</v>
      </c>
      <c r="E148" s="56">
        <v>8598451.5999999996</v>
      </c>
      <c r="F148" s="56">
        <v>8512467.0800000001</v>
      </c>
      <c r="G148" s="28">
        <f t="shared" si="0"/>
        <v>85984.519999999553</v>
      </c>
      <c r="H148" s="83"/>
      <c r="I148" s="81">
        <f t="shared" si="16"/>
        <v>859.84519999999554</v>
      </c>
      <c r="J148" s="82"/>
    </row>
    <row r="149" spans="1:10" ht="76.5" outlineLevel="1" x14ac:dyDescent="0.25">
      <c r="A149" s="16">
        <v>18</v>
      </c>
      <c r="B149" s="46" t="s">
        <v>122</v>
      </c>
      <c r="C149" s="21" t="s">
        <v>131</v>
      </c>
      <c r="D149" s="44" t="s">
        <v>14</v>
      </c>
      <c r="E149" s="56">
        <v>12093430.01</v>
      </c>
      <c r="F149" s="56">
        <v>11972495.689999999</v>
      </c>
      <c r="G149" s="28">
        <f t="shared" si="0"/>
        <v>120934.3200000003</v>
      </c>
      <c r="H149" s="83"/>
      <c r="I149" s="81">
        <f t="shared" si="16"/>
        <v>1209.343200000003</v>
      </c>
      <c r="J149" s="82"/>
    </row>
    <row r="150" spans="1:10" ht="89.25" outlineLevel="1" x14ac:dyDescent="0.25">
      <c r="A150" s="16">
        <v>19</v>
      </c>
      <c r="B150" s="46" t="s">
        <v>122</v>
      </c>
      <c r="C150" s="21" t="s">
        <v>132</v>
      </c>
      <c r="D150" s="44" t="s">
        <v>14</v>
      </c>
      <c r="E150" s="56">
        <v>6466610.3200000003</v>
      </c>
      <c r="F150" s="56">
        <v>3912264.74</v>
      </c>
      <c r="G150" s="28">
        <f t="shared" si="0"/>
        <v>2554345.58</v>
      </c>
      <c r="H150" s="83"/>
      <c r="I150" s="81">
        <f t="shared" si="16"/>
        <v>25543.4558</v>
      </c>
      <c r="J150" s="82"/>
    </row>
    <row r="151" spans="1:10" ht="89.25" outlineLevel="1" x14ac:dyDescent="0.25">
      <c r="A151" s="16">
        <v>20</v>
      </c>
      <c r="B151" s="46" t="s">
        <v>122</v>
      </c>
      <c r="C151" s="21" t="s">
        <v>132</v>
      </c>
      <c r="D151" s="44" t="s">
        <v>14</v>
      </c>
      <c r="E151" s="56">
        <v>131733.32999999999</v>
      </c>
      <c r="F151" s="56">
        <v>90853.8</v>
      </c>
      <c r="G151" s="28">
        <f t="shared" si="0"/>
        <v>40879.529999999984</v>
      </c>
      <c r="H151" s="83"/>
      <c r="I151" s="81">
        <f t="shared" si="16"/>
        <v>408.79529999999983</v>
      </c>
      <c r="J151" s="82"/>
    </row>
    <row r="152" spans="1:10" ht="76.5" outlineLevel="1" x14ac:dyDescent="0.25">
      <c r="A152" s="16">
        <v>21</v>
      </c>
      <c r="B152" s="46" t="s">
        <v>122</v>
      </c>
      <c r="C152" s="21" t="s">
        <v>133</v>
      </c>
      <c r="D152" s="44" t="s">
        <v>14</v>
      </c>
      <c r="E152" s="53">
        <v>674730.42</v>
      </c>
      <c r="F152" s="29">
        <v>391343.12</v>
      </c>
      <c r="G152" s="28">
        <f t="shared" si="0"/>
        <v>283387.30000000005</v>
      </c>
      <c r="H152" s="83"/>
      <c r="I152" s="81">
        <f t="shared" si="16"/>
        <v>2833.8730000000005</v>
      </c>
      <c r="J152" s="82"/>
    </row>
    <row r="153" spans="1:10" ht="89.25" outlineLevel="1" x14ac:dyDescent="0.25">
      <c r="A153" s="16">
        <v>22</v>
      </c>
      <c r="B153" s="46" t="s">
        <v>122</v>
      </c>
      <c r="C153" s="21" t="s">
        <v>134</v>
      </c>
      <c r="D153" s="44" t="s">
        <v>27</v>
      </c>
      <c r="E153" s="29">
        <v>916110</v>
      </c>
      <c r="F153" s="29">
        <v>413610.18</v>
      </c>
      <c r="G153" s="28">
        <f t="shared" si="0"/>
        <v>502499.82</v>
      </c>
      <c r="H153" s="83"/>
      <c r="I153" s="81">
        <f t="shared" si="16"/>
        <v>5024.9982</v>
      </c>
      <c r="J153" s="82"/>
    </row>
    <row r="154" spans="1:10" ht="60" outlineLevel="1" x14ac:dyDescent="0.25">
      <c r="A154" s="16">
        <v>23</v>
      </c>
      <c r="B154" s="46" t="s">
        <v>122</v>
      </c>
      <c r="C154" s="30" t="s">
        <v>135</v>
      </c>
      <c r="D154" s="31" t="s">
        <v>30</v>
      </c>
      <c r="E154" s="56">
        <v>6967996</v>
      </c>
      <c r="F154" s="56">
        <v>6863476.0599999996</v>
      </c>
      <c r="G154" s="28">
        <f t="shared" si="0"/>
        <v>104519.94000000041</v>
      </c>
      <c r="H154" s="83"/>
      <c r="I154" s="81">
        <f t="shared" si="16"/>
        <v>1045.1994000000041</v>
      </c>
      <c r="J154" s="84"/>
    </row>
    <row r="155" spans="1:10" ht="60" outlineLevel="1" x14ac:dyDescent="0.25">
      <c r="A155" s="16">
        <v>24</v>
      </c>
      <c r="B155" s="46" t="s">
        <v>122</v>
      </c>
      <c r="C155" s="30" t="s">
        <v>136</v>
      </c>
      <c r="D155" s="31" t="s">
        <v>30</v>
      </c>
      <c r="E155" s="56">
        <v>5520958.0899999999</v>
      </c>
      <c r="F155" s="56">
        <v>2886526.19</v>
      </c>
      <c r="G155" s="28">
        <f t="shared" ref="G155:G178" si="17">E155-F155</f>
        <v>2634431.9</v>
      </c>
      <c r="H155" s="83"/>
      <c r="I155" s="81">
        <f t="shared" si="16"/>
        <v>26344.319</v>
      </c>
      <c r="J155" s="81"/>
    </row>
    <row r="156" spans="1:10" ht="60" outlineLevel="1" x14ac:dyDescent="0.25">
      <c r="A156" s="16">
        <v>25</v>
      </c>
      <c r="B156" s="41" t="s">
        <v>122</v>
      </c>
      <c r="C156" s="30" t="s">
        <v>136</v>
      </c>
      <c r="D156" s="31" t="s">
        <v>30</v>
      </c>
      <c r="E156" s="56">
        <v>7419938.3899999997</v>
      </c>
      <c r="F156" s="56">
        <v>4785800.5999999996</v>
      </c>
      <c r="G156" s="28">
        <f t="shared" si="17"/>
        <v>2634137.79</v>
      </c>
      <c r="H156" s="85"/>
      <c r="I156" s="81">
        <f t="shared" si="16"/>
        <v>26341.377899999999</v>
      </c>
      <c r="J156" s="81"/>
    </row>
    <row r="157" spans="1:10" ht="60" outlineLevel="1" x14ac:dyDescent="0.25">
      <c r="A157" s="16">
        <v>26</v>
      </c>
      <c r="B157" s="46" t="s">
        <v>122</v>
      </c>
      <c r="C157" s="30" t="s">
        <v>137</v>
      </c>
      <c r="D157" s="31" t="s">
        <v>27</v>
      </c>
      <c r="E157" s="29">
        <v>98733.36</v>
      </c>
      <c r="F157" s="29">
        <v>65400</v>
      </c>
      <c r="G157" s="28">
        <f t="shared" si="17"/>
        <v>33333.360000000001</v>
      </c>
      <c r="H157" s="80" t="s">
        <v>115</v>
      </c>
      <c r="I157" s="81">
        <f t="shared" si="16"/>
        <v>333.33359999999999</v>
      </c>
      <c r="J157" s="81"/>
    </row>
    <row r="158" spans="1:10" ht="60" outlineLevel="1" x14ac:dyDescent="0.25">
      <c r="A158" s="16">
        <v>27</v>
      </c>
      <c r="B158" s="46" t="s">
        <v>122</v>
      </c>
      <c r="C158" s="30" t="s">
        <v>138</v>
      </c>
      <c r="D158" s="31" t="s">
        <v>27</v>
      </c>
      <c r="E158" s="29">
        <v>156000</v>
      </c>
      <c r="F158" s="29">
        <v>154000</v>
      </c>
      <c r="G158" s="28">
        <f t="shared" si="17"/>
        <v>2000</v>
      </c>
      <c r="H158" s="83"/>
      <c r="I158" s="81">
        <f t="shared" si="16"/>
        <v>20</v>
      </c>
      <c r="J158" s="81"/>
    </row>
    <row r="159" spans="1:10" ht="60" outlineLevel="1" x14ac:dyDescent="0.25">
      <c r="A159" s="16">
        <v>28</v>
      </c>
      <c r="B159" s="46" t="s">
        <v>122</v>
      </c>
      <c r="C159" s="30" t="s">
        <v>139</v>
      </c>
      <c r="D159" s="31" t="s">
        <v>27</v>
      </c>
      <c r="E159" s="29">
        <v>307566.65999999997</v>
      </c>
      <c r="F159" s="29">
        <v>290000</v>
      </c>
      <c r="G159" s="28">
        <f t="shared" si="17"/>
        <v>17566.659999999974</v>
      </c>
      <c r="H159" s="83"/>
      <c r="I159" s="81">
        <f t="shared" si="16"/>
        <v>175.66659999999976</v>
      </c>
      <c r="J159" s="81"/>
    </row>
    <row r="160" spans="1:10" ht="60" outlineLevel="1" x14ac:dyDescent="0.25">
      <c r="A160" s="16">
        <v>29</v>
      </c>
      <c r="B160" s="46" t="s">
        <v>122</v>
      </c>
      <c r="C160" s="30" t="s">
        <v>140</v>
      </c>
      <c r="D160" s="31" t="s">
        <v>27</v>
      </c>
      <c r="E160" s="29">
        <v>760700</v>
      </c>
      <c r="F160" s="29">
        <v>550000</v>
      </c>
      <c r="G160" s="28">
        <f t="shared" si="17"/>
        <v>210700</v>
      </c>
      <c r="H160" s="83"/>
      <c r="I160" s="81">
        <f t="shared" si="16"/>
        <v>2107</v>
      </c>
      <c r="J160" s="81"/>
    </row>
    <row r="161" spans="1:10" ht="60" outlineLevel="1" x14ac:dyDescent="0.25">
      <c r="A161" s="16">
        <v>30</v>
      </c>
      <c r="B161" s="46" t="s">
        <v>122</v>
      </c>
      <c r="C161" s="30" t="s">
        <v>138</v>
      </c>
      <c r="D161" s="31" t="s">
        <v>27</v>
      </c>
      <c r="E161" s="29">
        <v>97490</v>
      </c>
      <c r="F161" s="29">
        <v>77000</v>
      </c>
      <c r="G161" s="28">
        <f t="shared" si="17"/>
        <v>20490</v>
      </c>
      <c r="H161" s="83"/>
      <c r="I161" s="81">
        <f t="shared" si="16"/>
        <v>204.9</v>
      </c>
      <c r="J161" s="81"/>
    </row>
    <row r="162" spans="1:10" ht="60" outlineLevel="1" x14ac:dyDescent="0.25">
      <c r="A162" s="16">
        <v>31</v>
      </c>
      <c r="B162" s="46" t="s">
        <v>122</v>
      </c>
      <c r="C162" s="30" t="s">
        <v>141</v>
      </c>
      <c r="D162" s="31" t="s">
        <v>27</v>
      </c>
      <c r="E162" s="29">
        <v>573236.67000000004</v>
      </c>
      <c r="F162" s="29">
        <v>485500</v>
      </c>
      <c r="G162" s="28">
        <f t="shared" si="17"/>
        <v>87736.670000000042</v>
      </c>
      <c r="H162" s="83"/>
      <c r="I162" s="81">
        <f t="shared" si="16"/>
        <v>877.36670000000049</v>
      </c>
      <c r="J162" s="81"/>
    </row>
    <row r="163" spans="1:10" ht="60" outlineLevel="1" x14ac:dyDescent="0.25">
      <c r="A163" s="16">
        <v>32</v>
      </c>
      <c r="B163" s="46" t="s">
        <v>122</v>
      </c>
      <c r="C163" s="29" t="s">
        <v>142</v>
      </c>
      <c r="D163" s="31" t="s">
        <v>27</v>
      </c>
      <c r="E163" s="29">
        <v>1378237.49</v>
      </c>
      <c r="F163" s="29">
        <v>816530</v>
      </c>
      <c r="G163" s="28">
        <f t="shared" si="17"/>
        <v>561707.49</v>
      </c>
      <c r="H163" s="83"/>
      <c r="I163" s="81">
        <f t="shared" si="16"/>
        <v>5617.0748999999996</v>
      </c>
      <c r="J163" s="81"/>
    </row>
    <row r="164" spans="1:10" ht="60" outlineLevel="1" x14ac:dyDescent="0.25">
      <c r="A164" s="16">
        <v>33</v>
      </c>
      <c r="B164" s="46" t="s">
        <v>122</v>
      </c>
      <c r="C164" s="30" t="s">
        <v>143</v>
      </c>
      <c r="D164" s="31" t="s">
        <v>27</v>
      </c>
      <c r="E164" s="56">
        <v>3229800.05</v>
      </c>
      <c r="F164" s="56">
        <v>2222222.2200000002</v>
      </c>
      <c r="G164" s="28">
        <f t="shared" si="17"/>
        <v>1007577.8299999996</v>
      </c>
      <c r="H164" s="83"/>
      <c r="I164" s="81">
        <f t="shared" si="16"/>
        <v>10075.778299999996</v>
      </c>
      <c r="J164" s="81"/>
    </row>
    <row r="165" spans="1:10" ht="60" outlineLevel="1" x14ac:dyDescent="0.25">
      <c r="A165" s="16">
        <v>34</v>
      </c>
      <c r="B165" s="46" t="s">
        <v>122</v>
      </c>
      <c r="C165" s="30" t="s">
        <v>142</v>
      </c>
      <c r="D165" s="31" t="s">
        <v>27</v>
      </c>
      <c r="E165" s="29">
        <v>2478402.27</v>
      </c>
      <c r="F165" s="29">
        <v>1888888.88</v>
      </c>
      <c r="G165" s="28">
        <f t="shared" si="17"/>
        <v>589513.39000000013</v>
      </c>
      <c r="H165" s="83"/>
      <c r="I165" s="81">
        <f t="shared" si="16"/>
        <v>5895.1339000000016</v>
      </c>
      <c r="J165" s="81"/>
    </row>
    <row r="166" spans="1:10" ht="48" outlineLevel="1" x14ac:dyDescent="0.25">
      <c r="A166" s="16">
        <v>35</v>
      </c>
      <c r="B166" s="46" t="s">
        <v>122</v>
      </c>
      <c r="C166" s="37" t="s">
        <v>144</v>
      </c>
      <c r="D166" s="31" t="s">
        <v>27</v>
      </c>
      <c r="E166" s="29">
        <v>3389535.88</v>
      </c>
      <c r="F166" s="29">
        <v>3060000</v>
      </c>
      <c r="G166" s="28">
        <f t="shared" si="17"/>
        <v>329535.87999999989</v>
      </c>
      <c r="H166" s="83"/>
      <c r="I166" s="81">
        <f t="shared" si="16"/>
        <v>3295.3587999999991</v>
      </c>
      <c r="J166" s="81"/>
    </row>
    <row r="167" spans="1:10" ht="60" outlineLevel="1" x14ac:dyDescent="0.25">
      <c r="A167" s="16">
        <v>36</v>
      </c>
      <c r="B167" s="46" t="s">
        <v>122</v>
      </c>
      <c r="C167" s="37" t="s">
        <v>145</v>
      </c>
      <c r="D167" s="31" t="s">
        <v>27</v>
      </c>
      <c r="E167" s="29">
        <v>840930.84</v>
      </c>
      <c r="F167" s="29">
        <v>572600</v>
      </c>
      <c r="G167" s="28">
        <f t="shared" si="17"/>
        <v>268330.83999999997</v>
      </c>
      <c r="H167" s="83"/>
      <c r="I167" s="81">
        <f t="shared" si="16"/>
        <v>2683.3083999999999</v>
      </c>
      <c r="J167" s="81"/>
    </row>
    <row r="168" spans="1:10" ht="60" outlineLevel="1" x14ac:dyDescent="0.25">
      <c r="A168" s="16">
        <v>37</v>
      </c>
      <c r="B168" s="46" t="s">
        <v>122</v>
      </c>
      <c r="C168" s="31" t="s">
        <v>146</v>
      </c>
      <c r="D168" s="31" t="s">
        <v>27</v>
      </c>
      <c r="E168" s="29">
        <v>2004693.24</v>
      </c>
      <c r="F168" s="29">
        <v>1595248</v>
      </c>
      <c r="G168" s="28">
        <f t="shared" si="17"/>
        <v>409445.24</v>
      </c>
      <c r="H168" s="83"/>
      <c r="I168" s="81">
        <f t="shared" si="16"/>
        <v>4094.4524000000001</v>
      </c>
      <c r="J168" s="81"/>
    </row>
    <row r="169" spans="1:10" ht="60" outlineLevel="1" x14ac:dyDescent="0.25">
      <c r="A169" s="16">
        <v>38</v>
      </c>
      <c r="B169" s="46" t="s">
        <v>122</v>
      </c>
      <c r="C169" s="30" t="s">
        <v>147</v>
      </c>
      <c r="D169" s="31" t="s">
        <v>30</v>
      </c>
      <c r="E169" s="56">
        <v>2330362</v>
      </c>
      <c r="F169" s="56">
        <v>2295406.5699999998</v>
      </c>
      <c r="G169" s="28">
        <f t="shared" si="17"/>
        <v>34955.430000000168</v>
      </c>
      <c r="H169" s="83"/>
      <c r="I169" s="81">
        <f t="shared" si="16"/>
        <v>349.55430000000166</v>
      </c>
      <c r="J169" s="81"/>
    </row>
    <row r="170" spans="1:10" ht="60" outlineLevel="1" x14ac:dyDescent="0.25">
      <c r="A170" s="16">
        <v>39</v>
      </c>
      <c r="B170" s="46" t="s">
        <v>122</v>
      </c>
      <c r="C170" s="30" t="s">
        <v>148</v>
      </c>
      <c r="D170" s="31" t="s">
        <v>30</v>
      </c>
      <c r="E170" s="56">
        <v>11805199.949999999</v>
      </c>
      <c r="F170" s="56">
        <v>11746173.949999999</v>
      </c>
      <c r="G170" s="28">
        <f t="shared" si="17"/>
        <v>59026</v>
      </c>
      <c r="H170" s="83"/>
      <c r="I170" s="81">
        <f t="shared" si="16"/>
        <v>590.26</v>
      </c>
      <c r="J170" s="81"/>
    </row>
    <row r="171" spans="1:10" ht="60" outlineLevel="1" x14ac:dyDescent="0.25">
      <c r="A171" s="16">
        <v>40</v>
      </c>
      <c r="B171" s="41" t="s">
        <v>122</v>
      </c>
      <c r="C171" s="30" t="s">
        <v>149</v>
      </c>
      <c r="D171" s="31" t="s">
        <v>30</v>
      </c>
      <c r="E171" s="56">
        <v>7595000</v>
      </c>
      <c r="F171" s="56">
        <v>7557000</v>
      </c>
      <c r="G171" s="28">
        <f t="shared" si="17"/>
        <v>38000</v>
      </c>
      <c r="H171" s="85"/>
      <c r="I171" s="81">
        <f t="shared" si="16"/>
        <v>380</v>
      </c>
      <c r="J171" s="81"/>
    </row>
    <row r="172" spans="1:10" ht="60" outlineLevel="1" x14ac:dyDescent="0.25">
      <c r="A172" s="16">
        <v>41</v>
      </c>
      <c r="B172" s="41" t="s">
        <v>122</v>
      </c>
      <c r="C172" s="41" t="s">
        <v>150</v>
      </c>
      <c r="D172" s="41" t="s">
        <v>27</v>
      </c>
      <c r="E172" s="29">
        <v>65039.76</v>
      </c>
      <c r="F172" s="29">
        <v>49000</v>
      </c>
      <c r="G172" s="28">
        <f t="shared" si="17"/>
        <v>16039.760000000002</v>
      </c>
      <c r="H172" s="86"/>
      <c r="I172" s="81">
        <f t="shared" si="16"/>
        <v>160.39760000000001</v>
      </c>
      <c r="J172" s="81"/>
    </row>
    <row r="173" spans="1:10" ht="60" outlineLevel="1" x14ac:dyDescent="0.25">
      <c r="A173" s="16">
        <v>42</v>
      </c>
      <c r="B173" s="41" t="s">
        <v>122</v>
      </c>
      <c r="C173" s="41" t="s">
        <v>142</v>
      </c>
      <c r="D173" s="41" t="s">
        <v>27</v>
      </c>
      <c r="E173" s="29">
        <v>773299.26</v>
      </c>
      <c r="F173" s="29">
        <v>503940</v>
      </c>
      <c r="G173" s="28">
        <f t="shared" si="17"/>
        <v>269359.26</v>
      </c>
      <c r="H173" s="86"/>
      <c r="I173" s="81">
        <f t="shared" si="16"/>
        <v>2693.5925999999999</v>
      </c>
      <c r="J173" s="81"/>
    </row>
    <row r="174" spans="1:10" ht="60" outlineLevel="1" x14ac:dyDescent="0.25">
      <c r="A174" s="16">
        <v>43</v>
      </c>
      <c r="B174" s="41" t="s">
        <v>122</v>
      </c>
      <c r="C174" s="41" t="s">
        <v>150</v>
      </c>
      <c r="D174" s="41" t="s">
        <v>27</v>
      </c>
      <c r="E174" s="29">
        <v>608580.72</v>
      </c>
      <c r="F174" s="29">
        <v>349488</v>
      </c>
      <c r="G174" s="28">
        <f t="shared" si="17"/>
        <v>259092.71999999997</v>
      </c>
      <c r="H174" s="86"/>
      <c r="I174" s="81">
        <f t="shared" si="16"/>
        <v>2590.9271999999996</v>
      </c>
      <c r="J174" s="81"/>
    </row>
    <row r="175" spans="1:10" ht="60" outlineLevel="1" x14ac:dyDescent="0.25">
      <c r="A175" s="16">
        <v>44</v>
      </c>
      <c r="B175" s="41" t="s">
        <v>122</v>
      </c>
      <c r="C175" s="41" t="s">
        <v>151</v>
      </c>
      <c r="D175" s="41" t="s">
        <v>27</v>
      </c>
      <c r="E175" s="29">
        <v>2023382.07</v>
      </c>
      <c r="F175" s="29">
        <v>2023382</v>
      </c>
      <c r="G175" s="28">
        <f t="shared" si="17"/>
        <v>7.000000006519258E-2</v>
      </c>
      <c r="H175" s="86"/>
      <c r="I175" s="81">
        <f t="shared" si="16"/>
        <v>7.0000000065192577E-4</v>
      </c>
      <c r="J175" s="81"/>
    </row>
    <row r="176" spans="1:10" ht="60" outlineLevel="1" x14ac:dyDescent="0.25">
      <c r="A176" s="16">
        <v>45</v>
      </c>
      <c r="B176" s="41" t="s">
        <v>122</v>
      </c>
      <c r="C176" s="41" t="s">
        <v>152</v>
      </c>
      <c r="D176" s="41" t="s">
        <v>27</v>
      </c>
      <c r="E176" s="29">
        <v>164242.68</v>
      </c>
      <c r="F176" s="29">
        <v>156000</v>
      </c>
      <c r="G176" s="28">
        <f t="shared" si="17"/>
        <v>8242.679999999993</v>
      </c>
      <c r="H176" s="86"/>
      <c r="I176" s="81">
        <f t="shared" si="16"/>
        <v>82.426799999999929</v>
      </c>
      <c r="J176" s="81"/>
    </row>
    <row r="177" spans="1:10" ht="72" outlineLevel="1" x14ac:dyDescent="0.25">
      <c r="A177" s="16">
        <v>46</v>
      </c>
      <c r="B177" s="41" t="s">
        <v>122</v>
      </c>
      <c r="C177" s="41" t="s">
        <v>153</v>
      </c>
      <c r="D177" s="41" t="s">
        <v>27</v>
      </c>
      <c r="E177" s="29">
        <v>6608000</v>
      </c>
      <c r="F177" s="87">
        <v>6603000</v>
      </c>
      <c r="G177" s="28">
        <f t="shared" si="17"/>
        <v>5000</v>
      </c>
      <c r="H177" s="86"/>
      <c r="I177" s="81">
        <f t="shared" si="16"/>
        <v>50</v>
      </c>
      <c r="J177" s="81"/>
    </row>
    <row r="178" spans="1:10" ht="114.75" outlineLevel="1" x14ac:dyDescent="0.25">
      <c r="A178" s="16">
        <v>47</v>
      </c>
      <c r="B178" s="46" t="s">
        <v>122</v>
      </c>
      <c r="C178" s="43" t="s">
        <v>154</v>
      </c>
      <c r="D178" s="44" t="s">
        <v>30</v>
      </c>
      <c r="E178" s="27">
        <v>38821926.200000003</v>
      </c>
      <c r="F178" s="27">
        <v>38045487</v>
      </c>
      <c r="G178" s="28">
        <f t="shared" si="17"/>
        <v>776439.20000000298</v>
      </c>
      <c r="H178" s="86"/>
      <c r="I178" s="81">
        <f t="shared" si="16"/>
        <v>7764.3920000000298</v>
      </c>
      <c r="J178" s="81"/>
    </row>
    <row r="179" spans="1:10" outlineLevel="1" x14ac:dyDescent="0.25">
      <c r="A179" s="16"/>
      <c r="B179" s="46"/>
      <c r="C179" s="43"/>
      <c r="D179" s="44"/>
      <c r="E179" s="27"/>
      <c r="F179" s="27"/>
      <c r="G179" s="28"/>
      <c r="H179" s="86"/>
      <c r="I179" s="88">
        <f>SUM(I132:I178)</f>
        <v>335400.38840000011</v>
      </c>
      <c r="J179" s="81"/>
    </row>
    <row r="180" spans="1:10" ht="96" x14ac:dyDescent="0.25">
      <c r="A180" s="16">
        <v>48</v>
      </c>
      <c r="B180" s="46" t="s">
        <v>155</v>
      </c>
      <c r="C180" s="30" t="s">
        <v>156</v>
      </c>
      <c r="D180" s="31" t="s">
        <v>27</v>
      </c>
      <c r="E180" s="29">
        <v>1636395.88</v>
      </c>
      <c r="F180" s="29">
        <v>1390936.5</v>
      </c>
      <c r="G180" s="28">
        <f>E180-F180</f>
        <v>245459.37999999989</v>
      </c>
      <c r="H180" s="86"/>
      <c r="I180" s="81"/>
      <c r="J180" s="81"/>
    </row>
    <row r="181" spans="1:10" ht="84" outlineLevel="1" x14ac:dyDescent="0.25">
      <c r="A181" s="16">
        <v>49</v>
      </c>
      <c r="B181" s="46" t="s">
        <v>155</v>
      </c>
      <c r="C181" s="30" t="s">
        <v>157</v>
      </c>
      <c r="D181" s="31" t="s">
        <v>27</v>
      </c>
      <c r="E181" s="29">
        <v>363352.5</v>
      </c>
      <c r="F181" s="29">
        <v>318366</v>
      </c>
      <c r="G181" s="28">
        <f>E181-F181</f>
        <v>44986.5</v>
      </c>
      <c r="H181" s="86"/>
      <c r="I181" s="81"/>
      <c r="J181" s="81"/>
    </row>
    <row r="182" spans="1:10" ht="60" outlineLevel="1" x14ac:dyDescent="0.25">
      <c r="A182" s="16">
        <v>50</v>
      </c>
      <c r="B182" s="46" t="s">
        <v>155</v>
      </c>
      <c r="C182" s="29" t="s">
        <v>158</v>
      </c>
      <c r="D182" s="31" t="s">
        <v>27</v>
      </c>
      <c r="E182" s="29">
        <v>24994</v>
      </c>
      <c r="F182" s="29">
        <v>18000</v>
      </c>
      <c r="G182" s="28">
        <f>E182-F182</f>
        <v>6994</v>
      </c>
      <c r="H182" s="86"/>
      <c r="I182" s="81"/>
      <c r="J182" s="81"/>
    </row>
    <row r="183" spans="1:10" ht="89.25" outlineLevel="1" x14ac:dyDescent="0.25">
      <c r="A183" s="16">
        <v>51</v>
      </c>
      <c r="B183" s="46" t="s">
        <v>155</v>
      </c>
      <c r="C183" s="43" t="s">
        <v>159</v>
      </c>
      <c r="D183" s="44" t="s">
        <v>27</v>
      </c>
      <c r="E183" s="27">
        <v>25500</v>
      </c>
      <c r="F183" s="27">
        <v>8500</v>
      </c>
      <c r="G183" s="28">
        <f>E183-F183</f>
        <v>17000</v>
      </c>
      <c r="H183" s="86"/>
      <c r="I183" s="81"/>
      <c r="J183" s="81"/>
    </row>
    <row r="184" spans="1:10" ht="89.25" outlineLevel="1" x14ac:dyDescent="0.25">
      <c r="A184" s="16">
        <v>52</v>
      </c>
      <c r="B184" s="46" t="s">
        <v>155</v>
      </c>
      <c r="C184" s="43" t="s">
        <v>160</v>
      </c>
      <c r="D184" s="44" t="s">
        <v>27</v>
      </c>
      <c r="E184" s="27">
        <v>25000</v>
      </c>
      <c r="F184" s="27">
        <v>23000</v>
      </c>
      <c r="G184" s="28">
        <f>E184-F184</f>
        <v>2000</v>
      </c>
      <c r="H184" s="86"/>
      <c r="I184" s="81"/>
      <c r="J184" s="81"/>
    </row>
    <row r="185" spans="1:10" ht="21.75" customHeight="1" outlineLevel="1" x14ac:dyDescent="0.25">
      <c r="A185" s="89"/>
      <c r="B185" s="89"/>
      <c r="C185" s="89"/>
      <c r="D185" s="89"/>
      <c r="E185" s="89"/>
      <c r="F185" s="89"/>
      <c r="G185" s="89"/>
      <c r="H185" s="89"/>
      <c r="I185" s="90">
        <f>SUM(I180:I184)</f>
        <v>0</v>
      </c>
      <c r="J185" s="89"/>
    </row>
    <row r="186" spans="1:10" ht="38.25" outlineLevel="1" x14ac:dyDescent="0.25">
      <c r="A186" s="91">
        <v>53</v>
      </c>
      <c r="B186" s="92" t="s">
        <v>161</v>
      </c>
      <c r="C186" s="57" t="s">
        <v>162</v>
      </c>
      <c r="D186" s="93" t="s">
        <v>27</v>
      </c>
      <c r="E186" s="57">
        <v>67330</v>
      </c>
      <c r="F186" s="57">
        <v>59950</v>
      </c>
      <c r="G186" s="57">
        <f t="shared" ref="G186:G187" si="18">E186-F186</f>
        <v>7380</v>
      </c>
      <c r="H186" s="86"/>
      <c r="I186" s="94"/>
      <c r="J186" s="94"/>
    </row>
    <row r="187" spans="1:10" ht="38.25" outlineLevel="1" x14ac:dyDescent="0.25">
      <c r="A187" s="91">
        <v>54</v>
      </c>
      <c r="B187" s="46" t="s">
        <v>161</v>
      </c>
      <c r="C187" s="43" t="s">
        <v>163</v>
      </c>
      <c r="D187" s="44" t="s">
        <v>27</v>
      </c>
      <c r="E187" s="27">
        <v>275221</v>
      </c>
      <c r="F187" s="27">
        <v>238000</v>
      </c>
      <c r="G187" s="57">
        <f t="shared" si="18"/>
        <v>37221</v>
      </c>
      <c r="H187" s="86"/>
      <c r="I187" s="81"/>
      <c r="J187" s="81"/>
    </row>
    <row r="188" spans="1:10" ht="60" outlineLevel="1" x14ac:dyDescent="0.25">
      <c r="A188" s="91">
        <v>55</v>
      </c>
      <c r="B188" s="41" t="s">
        <v>161</v>
      </c>
      <c r="C188" s="41" t="s">
        <v>164</v>
      </c>
      <c r="D188" s="41" t="s">
        <v>27</v>
      </c>
      <c r="E188" s="29">
        <v>988954.13</v>
      </c>
      <c r="F188" s="29">
        <v>630000</v>
      </c>
      <c r="G188" s="28">
        <f>E188-F188</f>
        <v>358954.13</v>
      </c>
      <c r="H188" s="86"/>
      <c r="I188" s="81"/>
      <c r="J188" s="81"/>
    </row>
    <row r="189" spans="1:10" outlineLevel="1" x14ac:dyDescent="0.25">
      <c r="A189" s="16"/>
      <c r="B189" s="41"/>
      <c r="C189" s="41"/>
      <c r="D189" s="41"/>
      <c r="E189" s="29"/>
      <c r="F189" s="29"/>
      <c r="G189" s="28"/>
      <c r="H189" s="86"/>
      <c r="I189" s="81">
        <f>SUM(I186:I188)</f>
        <v>0</v>
      </c>
      <c r="J189" s="81"/>
    </row>
    <row r="190" spans="1:10" ht="36" outlineLevel="1" x14ac:dyDescent="0.25">
      <c r="A190" s="16">
        <v>56</v>
      </c>
      <c r="B190" s="46" t="s">
        <v>165</v>
      </c>
      <c r="C190" s="29" t="s">
        <v>166</v>
      </c>
      <c r="D190" s="31" t="s">
        <v>27</v>
      </c>
      <c r="E190" s="29">
        <v>112720</v>
      </c>
      <c r="F190" s="29">
        <v>92675</v>
      </c>
      <c r="G190" s="28">
        <f>E190-F190</f>
        <v>20045</v>
      </c>
      <c r="H190" s="24" t="s">
        <v>15</v>
      </c>
      <c r="I190" s="24">
        <f t="shared" ref="I190:I191" si="19">G190</f>
        <v>20045</v>
      </c>
      <c r="J190" s="95" t="s">
        <v>167</v>
      </c>
    </row>
    <row r="191" spans="1:10" ht="39" outlineLevel="1" x14ac:dyDescent="0.25">
      <c r="A191" s="16">
        <v>57</v>
      </c>
      <c r="B191" s="46" t="s">
        <v>165</v>
      </c>
      <c r="C191" s="30" t="s">
        <v>168</v>
      </c>
      <c r="D191" s="31" t="s">
        <v>30</v>
      </c>
      <c r="E191" s="56">
        <v>235148.94</v>
      </c>
      <c r="F191" s="56">
        <v>206930.94</v>
      </c>
      <c r="G191" s="28">
        <f t="shared" ref="G191:G192" si="20">E191-F191</f>
        <v>28218</v>
      </c>
      <c r="H191" s="24" t="s">
        <v>15</v>
      </c>
      <c r="I191" s="24">
        <f t="shared" si="19"/>
        <v>28218</v>
      </c>
      <c r="J191" s="96" t="s">
        <v>169</v>
      </c>
    </row>
    <row r="192" spans="1:10" ht="39" outlineLevel="1" x14ac:dyDescent="0.25">
      <c r="A192" s="16">
        <v>58</v>
      </c>
      <c r="B192" s="41" t="s">
        <v>170</v>
      </c>
      <c r="C192" s="29" t="s">
        <v>171</v>
      </c>
      <c r="D192" s="31" t="s">
        <v>30</v>
      </c>
      <c r="E192" s="29">
        <v>189786.3</v>
      </c>
      <c r="F192" s="29">
        <v>159420.22</v>
      </c>
      <c r="G192" s="28">
        <f t="shared" si="20"/>
        <v>30366.079999999987</v>
      </c>
      <c r="H192" s="24" t="s">
        <v>15</v>
      </c>
      <c r="I192" s="24">
        <f>G192</f>
        <v>30366.079999999987</v>
      </c>
      <c r="J192" s="96" t="s">
        <v>172</v>
      </c>
    </row>
    <row r="193" spans="1:33" outlineLevel="1" x14ac:dyDescent="0.25">
      <c r="A193" s="16"/>
      <c r="B193" s="41"/>
      <c r="C193" s="29"/>
      <c r="D193" s="31"/>
      <c r="E193" s="29"/>
      <c r="F193" s="29"/>
      <c r="G193" s="28"/>
      <c r="H193" s="24"/>
      <c r="I193" s="24">
        <f>SUM(I190:I192)</f>
        <v>78629.079999999987</v>
      </c>
      <c r="J193" s="96"/>
    </row>
    <row r="194" spans="1:33" s="68" customFormat="1" x14ac:dyDescent="0.25">
      <c r="A194" s="63" t="s">
        <v>165</v>
      </c>
      <c r="B194" s="63"/>
      <c r="C194" s="63"/>
      <c r="D194" s="77"/>
      <c r="E194" s="78">
        <f>SUM(E132:E192)</f>
        <v>224586734.06999999</v>
      </c>
      <c r="F194" s="78">
        <f>SUM(F132:F192)</f>
        <v>190248071.13999999</v>
      </c>
      <c r="G194" s="78">
        <f>SUM(G132:G192)</f>
        <v>34338662.93</v>
      </c>
      <c r="H194" s="78"/>
      <c r="I194" s="78">
        <f>I179+I185+I189+I193</f>
        <v>414029.46840000013</v>
      </c>
      <c r="J194" s="66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</row>
    <row r="195" spans="1:33" ht="39" outlineLevel="1" x14ac:dyDescent="0.25">
      <c r="A195" s="16">
        <v>1</v>
      </c>
      <c r="B195" s="20" t="s">
        <v>173</v>
      </c>
      <c r="C195" s="44" t="s">
        <v>96</v>
      </c>
      <c r="D195" s="22" t="s">
        <v>97</v>
      </c>
      <c r="E195" s="23">
        <v>21648</v>
      </c>
      <c r="F195" s="23">
        <v>17101.91</v>
      </c>
      <c r="G195" s="24">
        <f>E195-F195</f>
        <v>4546.09</v>
      </c>
      <c r="H195" s="24" t="s">
        <v>15</v>
      </c>
      <c r="I195" s="24">
        <f>G195</f>
        <v>4546.09</v>
      </c>
      <c r="J195" s="96" t="s">
        <v>174</v>
      </c>
    </row>
    <row r="196" spans="1:33" ht="64.5" outlineLevel="1" x14ac:dyDescent="0.25">
      <c r="A196" s="16">
        <v>2</v>
      </c>
      <c r="B196" s="20" t="s">
        <v>175</v>
      </c>
      <c r="C196" s="35" t="s">
        <v>176</v>
      </c>
      <c r="D196" s="22" t="s">
        <v>124</v>
      </c>
      <c r="E196" s="75">
        <v>331200</v>
      </c>
      <c r="F196" s="23">
        <v>247000</v>
      </c>
      <c r="G196" s="24">
        <f>E196-F196</f>
        <v>84200</v>
      </c>
      <c r="H196" s="24" t="s">
        <v>15</v>
      </c>
      <c r="I196" s="24">
        <f t="shared" ref="I196:I203" si="21">G196</f>
        <v>84200</v>
      </c>
      <c r="J196" s="96" t="s">
        <v>177</v>
      </c>
    </row>
    <row r="197" spans="1:33" ht="51.75" outlineLevel="1" x14ac:dyDescent="0.25">
      <c r="A197" s="16">
        <v>3</v>
      </c>
      <c r="B197" s="20" t="s">
        <v>175</v>
      </c>
      <c r="C197" s="35" t="s">
        <v>96</v>
      </c>
      <c r="D197" s="22" t="s">
        <v>97</v>
      </c>
      <c r="E197" s="23">
        <v>28142.400000000001</v>
      </c>
      <c r="F197" s="23">
        <v>22232.48</v>
      </c>
      <c r="G197" s="24">
        <f>E197-F197</f>
        <v>5909.9200000000019</v>
      </c>
      <c r="H197" s="24" t="s">
        <v>15</v>
      </c>
      <c r="I197" s="24">
        <f t="shared" si="21"/>
        <v>5909.9200000000019</v>
      </c>
      <c r="J197" s="96" t="s">
        <v>178</v>
      </c>
    </row>
    <row r="198" spans="1:33" ht="51.75" outlineLevel="1" x14ac:dyDescent="0.25">
      <c r="A198" s="16">
        <v>4</v>
      </c>
      <c r="B198" s="20" t="s">
        <v>179</v>
      </c>
      <c r="C198" s="44" t="s">
        <v>96</v>
      </c>
      <c r="D198" s="22" t="s">
        <v>97</v>
      </c>
      <c r="E198" s="23">
        <v>88396</v>
      </c>
      <c r="F198" s="23">
        <v>69832.789999999994</v>
      </c>
      <c r="G198" s="24">
        <f>E198-F198</f>
        <v>18563.210000000006</v>
      </c>
      <c r="H198" s="24" t="s">
        <v>15</v>
      </c>
      <c r="I198" s="24">
        <f t="shared" si="21"/>
        <v>18563.210000000006</v>
      </c>
      <c r="J198" s="96" t="s">
        <v>180</v>
      </c>
    </row>
    <row r="199" spans="1:33" ht="77.25" outlineLevel="1" x14ac:dyDescent="0.25">
      <c r="A199" s="16">
        <v>5</v>
      </c>
      <c r="B199" s="20" t="s">
        <v>181</v>
      </c>
      <c r="C199" s="44" t="s">
        <v>96</v>
      </c>
      <c r="D199" s="22" t="s">
        <v>97</v>
      </c>
      <c r="E199" s="23">
        <v>28864</v>
      </c>
      <c r="F199" s="23">
        <v>22802.54</v>
      </c>
      <c r="G199" s="24">
        <f>E199-F199</f>
        <v>6061.4599999999991</v>
      </c>
      <c r="H199" s="97" t="s">
        <v>182</v>
      </c>
      <c r="I199" s="97"/>
      <c r="J199" s="96" t="s">
        <v>183</v>
      </c>
    </row>
    <row r="200" spans="1:33" ht="24" outlineLevel="1" x14ac:dyDescent="0.25">
      <c r="A200" s="16">
        <v>6</v>
      </c>
      <c r="B200" s="41" t="s">
        <v>184</v>
      </c>
      <c r="C200" s="30" t="s">
        <v>185</v>
      </c>
      <c r="D200" s="31" t="s">
        <v>30</v>
      </c>
      <c r="E200" s="29">
        <v>592872</v>
      </c>
      <c r="F200" s="29">
        <v>277616.28000000003</v>
      </c>
      <c r="G200" s="29">
        <f t="shared" ref="G200:G209" si="22">E200-F200</f>
        <v>315255.71999999997</v>
      </c>
      <c r="H200" s="97"/>
      <c r="I200" s="97"/>
      <c r="J200" s="98"/>
    </row>
    <row r="201" spans="1:33" ht="25.5" outlineLevel="1" x14ac:dyDescent="0.25">
      <c r="A201" s="99">
        <v>7</v>
      </c>
      <c r="B201" s="46" t="s">
        <v>186</v>
      </c>
      <c r="C201" s="43" t="s">
        <v>185</v>
      </c>
      <c r="D201" s="44" t="s">
        <v>30</v>
      </c>
      <c r="E201" s="27">
        <v>601896.95999999996</v>
      </c>
      <c r="F201" s="27">
        <v>446990.51</v>
      </c>
      <c r="G201" s="27">
        <f t="shared" si="22"/>
        <v>154906.44999999995</v>
      </c>
      <c r="H201" s="97"/>
      <c r="I201" s="97"/>
      <c r="J201" s="98"/>
    </row>
    <row r="202" spans="1:33" ht="24" outlineLevel="1" x14ac:dyDescent="0.25">
      <c r="A202" s="16">
        <v>8</v>
      </c>
      <c r="B202" s="41" t="s">
        <v>175</v>
      </c>
      <c r="C202" s="29" t="s">
        <v>187</v>
      </c>
      <c r="D202" s="31" t="s">
        <v>27</v>
      </c>
      <c r="E202" s="29">
        <v>359129</v>
      </c>
      <c r="F202" s="29">
        <v>251390</v>
      </c>
      <c r="G202" s="24">
        <f t="shared" si="22"/>
        <v>107739</v>
      </c>
      <c r="H202" s="24" t="s">
        <v>15</v>
      </c>
      <c r="I202" s="24">
        <f t="shared" si="21"/>
        <v>107739</v>
      </c>
      <c r="J202" s="100" t="s">
        <v>188</v>
      </c>
    </row>
    <row r="203" spans="1:33" ht="36" outlineLevel="1" x14ac:dyDescent="0.25">
      <c r="A203" s="16">
        <v>9</v>
      </c>
      <c r="B203" s="41" t="s">
        <v>175</v>
      </c>
      <c r="C203" s="29" t="s">
        <v>189</v>
      </c>
      <c r="D203" s="31" t="s">
        <v>27</v>
      </c>
      <c r="E203" s="29">
        <v>54908.35</v>
      </c>
      <c r="F203" s="29">
        <v>35450</v>
      </c>
      <c r="G203" s="24">
        <f t="shared" si="22"/>
        <v>19458.349999999999</v>
      </c>
      <c r="H203" s="24" t="s">
        <v>15</v>
      </c>
      <c r="I203" s="24">
        <f t="shared" si="21"/>
        <v>19458.349999999999</v>
      </c>
      <c r="J203" s="101"/>
    </row>
    <row r="204" spans="1:33" ht="36" outlineLevel="1" x14ac:dyDescent="0.25">
      <c r="A204" s="16">
        <v>10</v>
      </c>
      <c r="B204" s="41" t="s">
        <v>175</v>
      </c>
      <c r="C204" s="29" t="s">
        <v>190</v>
      </c>
      <c r="D204" s="31" t="s">
        <v>30</v>
      </c>
      <c r="E204" s="29">
        <v>1989540</v>
      </c>
      <c r="F204" s="29">
        <v>1422521.1</v>
      </c>
      <c r="G204" s="24">
        <f t="shared" si="22"/>
        <v>567018.89999999991</v>
      </c>
      <c r="H204" s="24" t="s">
        <v>50</v>
      </c>
      <c r="I204" s="24">
        <f>G204</f>
        <v>567018.89999999991</v>
      </c>
      <c r="J204" s="102" t="s">
        <v>191</v>
      </c>
    </row>
    <row r="205" spans="1:33" ht="24" outlineLevel="1" x14ac:dyDescent="0.25">
      <c r="A205" s="16">
        <v>11</v>
      </c>
      <c r="B205" s="41" t="s">
        <v>175</v>
      </c>
      <c r="C205" s="30" t="s">
        <v>185</v>
      </c>
      <c r="D205" s="31" t="s">
        <v>30</v>
      </c>
      <c r="E205" s="56">
        <v>1530026.4</v>
      </c>
      <c r="F205" s="56">
        <v>762349.86</v>
      </c>
      <c r="G205" s="56">
        <f t="shared" si="22"/>
        <v>767676.53999999992</v>
      </c>
      <c r="H205" s="24"/>
      <c r="I205" s="24"/>
      <c r="J205" s="102"/>
    </row>
    <row r="206" spans="1:33" ht="84" outlineLevel="1" x14ac:dyDescent="0.25">
      <c r="A206" s="16">
        <v>12</v>
      </c>
      <c r="B206" s="41" t="s">
        <v>179</v>
      </c>
      <c r="C206" s="29" t="s">
        <v>192</v>
      </c>
      <c r="D206" s="31" t="s">
        <v>27</v>
      </c>
      <c r="E206" s="29">
        <v>247794</v>
      </c>
      <c r="F206" s="29">
        <v>199000</v>
      </c>
      <c r="G206" s="24">
        <f t="shared" si="22"/>
        <v>48794</v>
      </c>
      <c r="H206" s="24" t="s">
        <v>15</v>
      </c>
      <c r="I206" s="24">
        <f>G206</f>
        <v>48794</v>
      </c>
      <c r="J206" s="103" t="s">
        <v>193</v>
      </c>
    </row>
    <row r="207" spans="1:33" ht="63.75" outlineLevel="1" x14ac:dyDescent="0.25">
      <c r="A207" s="16">
        <v>13</v>
      </c>
      <c r="B207" s="41" t="s">
        <v>179</v>
      </c>
      <c r="C207" s="29" t="s">
        <v>194</v>
      </c>
      <c r="D207" s="31" t="s">
        <v>27</v>
      </c>
      <c r="E207" s="29">
        <v>598504.36</v>
      </c>
      <c r="F207" s="29">
        <v>477994</v>
      </c>
      <c r="G207" s="24">
        <f t="shared" si="22"/>
        <v>120510.35999999999</v>
      </c>
      <c r="H207" s="24" t="s">
        <v>15</v>
      </c>
      <c r="I207" s="24">
        <f>G207</f>
        <v>120510.35999999999</v>
      </c>
      <c r="J207" s="103" t="s">
        <v>195</v>
      </c>
    </row>
    <row r="208" spans="1:33" ht="38.25" outlineLevel="1" x14ac:dyDescent="0.25">
      <c r="A208" s="16">
        <v>14</v>
      </c>
      <c r="B208" s="41" t="s">
        <v>179</v>
      </c>
      <c r="C208" s="29" t="s">
        <v>196</v>
      </c>
      <c r="D208" s="31" t="s">
        <v>27</v>
      </c>
      <c r="E208" s="29">
        <v>568775</v>
      </c>
      <c r="F208" s="29">
        <v>410000</v>
      </c>
      <c r="G208" s="24">
        <f t="shared" si="22"/>
        <v>158775</v>
      </c>
      <c r="H208" s="24" t="s">
        <v>15</v>
      </c>
      <c r="I208" s="24">
        <f>G208</f>
        <v>158775</v>
      </c>
      <c r="J208" s="103" t="s">
        <v>197</v>
      </c>
    </row>
    <row r="209" spans="1:33" ht="38.25" outlineLevel="1" x14ac:dyDescent="0.25">
      <c r="A209" s="16">
        <v>15</v>
      </c>
      <c r="B209" s="41" t="s">
        <v>179</v>
      </c>
      <c r="C209" s="29" t="s">
        <v>198</v>
      </c>
      <c r="D209" s="31" t="s">
        <v>27</v>
      </c>
      <c r="E209" s="29">
        <v>484573.34</v>
      </c>
      <c r="F209" s="29">
        <v>349000</v>
      </c>
      <c r="G209" s="24">
        <f t="shared" si="22"/>
        <v>135573.34000000003</v>
      </c>
      <c r="H209" s="24" t="s">
        <v>15</v>
      </c>
      <c r="I209" s="24">
        <f>G209</f>
        <v>135573.34000000003</v>
      </c>
      <c r="J209" s="103" t="s">
        <v>199</v>
      </c>
    </row>
    <row r="210" spans="1:33" ht="36" outlineLevel="1" x14ac:dyDescent="0.25">
      <c r="A210" s="16">
        <v>16</v>
      </c>
      <c r="B210" s="41" t="s">
        <v>200</v>
      </c>
      <c r="C210" s="41" t="s">
        <v>196</v>
      </c>
      <c r="D210" s="41" t="s">
        <v>27</v>
      </c>
      <c r="E210" s="29">
        <v>228021</v>
      </c>
      <c r="F210" s="29">
        <v>178021</v>
      </c>
      <c r="G210" s="29">
        <v>50000</v>
      </c>
      <c r="H210" s="24"/>
      <c r="I210" s="24"/>
      <c r="J210" s="103"/>
    </row>
    <row r="211" spans="1:33" ht="60" outlineLevel="1" x14ac:dyDescent="0.25">
      <c r="A211" s="16">
        <v>17</v>
      </c>
      <c r="B211" s="41" t="s">
        <v>179</v>
      </c>
      <c r="C211" s="37" t="s">
        <v>201</v>
      </c>
      <c r="D211" s="31" t="s">
        <v>30</v>
      </c>
      <c r="E211" s="29">
        <v>897548.13</v>
      </c>
      <c r="F211" s="29">
        <v>750000</v>
      </c>
      <c r="G211" s="29">
        <f t="shared" ref="G211:G214" si="23">E211-F211</f>
        <v>147548.13</v>
      </c>
      <c r="H211" s="24"/>
      <c r="I211" s="24"/>
      <c r="J211" s="103"/>
    </row>
    <row r="212" spans="1:33" ht="25.5" outlineLevel="1" x14ac:dyDescent="0.25">
      <c r="A212" s="99">
        <v>18</v>
      </c>
      <c r="B212" s="41" t="s">
        <v>179</v>
      </c>
      <c r="C212" s="43" t="s">
        <v>185</v>
      </c>
      <c r="D212" s="44" t="s">
        <v>30</v>
      </c>
      <c r="E212" s="27">
        <v>1083397.3799999999</v>
      </c>
      <c r="F212" s="27">
        <v>390022.86</v>
      </c>
      <c r="G212" s="27">
        <f t="shared" si="23"/>
        <v>693374.5199999999</v>
      </c>
      <c r="H212" s="24"/>
      <c r="I212" s="24"/>
      <c r="J212" s="103"/>
    </row>
    <row r="213" spans="1:33" ht="25.5" outlineLevel="1" x14ac:dyDescent="0.25">
      <c r="A213" s="99">
        <v>19</v>
      </c>
      <c r="B213" s="41" t="s">
        <v>179</v>
      </c>
      <c r="C213" s="73" t="s">
        <v>185</v>
      </c>
      <c r="D213" s="44" t="s">
        <v>30</v>
      </c>
      <c r="E213" s="27">
        <v>562405.19999999995</v>
      </c>
      <c r="F213" s="27">
        <v>229354.17</v>
      </c>
      <c r="G213" s="27">
        <f t="shared" si="23"/>
        <v>333051.02999999991</v>
      </c>
      <c r="H213" s="24"/>
      <c r="I213" s="24"/>
      <c r="J213" s="103"/>
    </row>
    <row r="214" spans="1:33" ht="25.5" outlineLevel="1" x14ac:dyDescent="0.25">
      <c r="A214" s="104">
        <v>20</v>
      </c>
      <c r="B214" s="46" t="s">
        <v>202</v>
      </c>
      <c r="C214" s="43" t="s">
        <v>185</v>
      </c>
      <c r="D214" s="44" t="s">
        <v>30</v>
      </c>
      <c r="E214" s="27">
        <v>835859.68</v>
      </c>
      <c r="F214" s="27">
        <v>365240</v>
      </c>
      <c r="G214" s="27">
        <f t="shared" si="23"/>
        <v>470619.68000000005</v>
      </c>
      <c r="H214" s="24"/>
      <c r="I214" s="24"/>
      <c r="J214" s="103"/>
    </row>
    <row r="215" spans="1:33" s="68" customFormat="1" x14ac:dyDescent="0.25">
      <c r="A215" s="63" t="s">
        <v>203</v>
      </c>
      <c r="B215" s="63"/>
      <c r="C215" s="63"/>
      <c r="D215" s="77"/>
      <c r="E215" s="78">
        <f>SUM(E195:E214)</f>
        <v>11133501.199999999</v>
      </c>
      <c r="F215" s="78">
        <f t="shared" ref="F215:I215" si="24">SUM(F195:F214)</f>
        <v>6923919.5000000009</v>
      </c>
      <c r="G215" s="78">
        <f>SUM(G195:G214)</f>
        <v>4209581.6999999993</v>
      </c>
      <c r="H215" s="78"/>
      <c r="I215" s="78">
        <f t="shared" si="24"/>
        <v>1271088.1700000002</v>
      </c>
      <c r="J215" s="66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</row>
    <row r="216" spans="1:33" ht="63.75" outlineLevel="1" x14ac:dyDescent="0.25">
      <c r="A216" s="16">
        <v>1</v>
      </c>
      <c r="B216" s="41" t="s">
        <v>204</v>
      </c>
      <c r="C216" s="21" t="s">
        <v>205</v>
      </c>
      <c r="D216" s="44" t="s">
        <v>14</v>
      </c>
      <c r="E216" s="53">
        <v>155700.04</v>
      </c>
      <c r="F216" s="53">
        <v>89479.01</v>
      </c>
      <c r="G216" s="28">
        <f>E216-F216</f>
        <v>66221.030000000013</v>
      </c>
      <c r="H216" s="24" t="s">
        <v>15</v>
      </c>
      <c r="I216" s="24">
        <f>G216</f>
        <v>66221.030000000013</v>
      </c>
      <c r="J216" s="21" t="s">
        <v>206</v>
      </c>
    </row>
    <row r="217" spans="1:33" ht="69" customHeight="1" outlineLevel="1" x14ac:dyDescent="0.25">
      <c r="A217" s="16">
        <v>2</v>
      </c>
      <c r="B217" s="41" t="s">
        <v>207</v>
      </c>
      <c r="C217" s="21" t="s">
        <v>208</v>
      </c>
      <c r="D217" s="44" t="s">
        <v>14</v>
      </c>
      <c r="E217" s="29">
        <v>628054.49</v>
      </c>
      <c r="F217" s="29">
        <v>417640.73</v>
      </c>
      <c r="G217" s="28">
        <f>E217-F217</f>
        <v>210413.76</v>
      </c>
      <c r="H217" s="24" t="s">
        <v>15</v>
      </c>
      <c r="I217" s="24">
        <f>G217</f>
        <v>210413.76</v>
      </c>
      <c r="J217" s="21" t="s">
        <v>209</v>
      </c>
    </row>
    <row r="218" spans="1:33" ht="69" customHeight="1" outlineLevel="1" x14ac:dyDescent="0.25">
      <c r="A218" s="16">
        <v>3</v>
      </c>
      <c r="B218" s="41" t="s">
        <v>207</v>
      </c>
      <c r="C218" s="41" t="s">
        <v>210</v>
      </c>
      <c r="D218" s="41" t="s">
        <v>30</v>
      </c>
      <c r="E218" s="29">
        <v>717158.11</v>
      </c>
      <c r="F218" s="56">
        <v>494834.91</v>
      </c>
      <c r="G218" s="56">
        <v>222323.20000000001</v>
      </c>
      <c r="H218" s="24"/>
      <c r="I218" s="24"/>
      <c r="J218" s="21"/>
    </row>
    <row r="219" spans="1:33" ht="69" customHeight="1" outlineLevel="1" x14ac:dyDescent="0.25">
      <c r="A219" s="16">
        <v>4</v>
      </c>
      <c r="B219" s="41" t="s">
        <v>207</v>
      </c>
      <c r="C219" s="29" t="s">
        <v>211</v>
      </c>
      <c r="D219" s="31" t="s">
        <v>30</v>
      </c>
      <c r="E219" s="29">
        <v>838375.81</v>
      </c>
      <c r="F219" s="105">
        <v>582671.14</v>
      </c>
      <c r="G219" s="29">
        <f t="shared" ref="G219" si="25">E219-F219</f>
        <v>255704.67000000004</v>
      </c>
      <c r="H219" s="24"/>
      <c r="I219" s="24"/>
      <c r="J219" s="21"/>
    </row>
    <row r="220" spans="1:33" ht="69" customHeight="1" outlineLevel="1" x14ac:dyDescent="0.25">
      <c r="A220" s="16">
        <v>5</v>
      </c>
      <c r="B220" s="41" t="s">
        <v>204</v>
      </c>
      <c r="C220" s="29" t="s">
        <v>205</v>
      </c>
      <c r="D220" s="31" t="s">
        <v>30</v>
      </c>
      <c r="E220" s="29">
        <v>68120.990000000005</v>
      </c>
      <c r="F220" s="29">
        <v>49717.52</v>
      </c>
      <c r="G220" s="28">
        <f>E220-F220</f>
        <v>18403.470000000008</v>
      </c>
      <c r="H220" s="24" t="s">
        <v>15</v>
      </c>
      <c r="I220" s="24">
        <f>G220</f>
        <v>18403.470000000008</v>
      </c>
      <c r="J220" s="21" t="s">
        <v>206</v>
      </c>
    </row>
    <row r="221" spans="1:33" ht="69" customHeight="1" outlineLevel="1" x14ac:dyDescent="0.25">
      <c r="A221" s="16">
        <v>6</v>
      </c>
      <c r="B221" s="21" t="s">
        <v>204</v>
      </c>
      <c r="C221" s="43" t="s">
        <v>205</v>
      </c>
      <c r="D221" s="44" t="s">
        <v>41</v>
      </c>
      <c r="E221" s="27">
        <v>172803.47</v>
      </c>
      <c r="F221" s="27">
        <v>101089.81</v>
      </c>
      <c r="G221" s="27">
        <f t="shared" ref="G221" si="26">E221-F221</f>
        <v>71713.66</v>
      </c>
      <c r="H221" s="24"/>
      <c r="I221" s="24"/>
      <c r="J221" s="21"/>
    </row>
    <row r="222" spans="1:33" s="68" customFormat="1" x14ac:dyDescent="0.25">
      <c r="A222" s="63" t="s">
        <v>204</v>
      </c>
      <c r="B222" s="63"/>
      <c r="C222" s="63"/>
      <c r="D222" s="66"/>
      <c r="E222" s="78">
        <f>SUM(E216:E221)</f>
        <v>2580212.9100000006</v>
      </c>
      <c r="F222" s="78">
        <f t="shared" ref="F222" si="27">SUM(F216:F221)</f>
        <v>1735433.12</v>
      </c>
      <c r="G222" s="78">
        <f>SUM(G216:G221)</f>
        <v>844779.79000000015</v>
      </c>
      <c r="H222" s="78"/>
      <c r="I222" s="78">
        <f t="shared" ref="I222" si="28">SUM(I216:I220)</f>
        <v>295038.26000000007</v>
      </c>
      <c r="J222" s="66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</row>
    <row r="223" spans="1:33" x14ac:dyDescent="0.25">
      <c r="A223" s="89"/>
      <c r="B223" s="89"/>
      <c r="C223" s="89"/>
      <c r="D223" s="89"/>
      <c r="E223" s="89"/>
      <c r="F223" s="89"/>
      <c r="G223" s="89"/>
      <c r="H223" s="89"/>
      <c r="I223" s="89"/>
      <c r="J223" s="89"/>
    </row>
    <row r="224" spans="1:33" s="112" customFormat="1" ht="15.75" x14ac:dyDescent="0.25">
      <c r="A224" s="106" t="s">
        <v>212</v>
      </c>
      <c r="B224" s="107"/>
      <c r="C224" s="107"/>
      <c r="D224" s="108"/>
      <c r="E224" s="109">
        <f>E112+E126+E131+E194+E215+E222</f>
        <v>476039361.74000001</v>
      </c>
      <c r="F224" s="109">
        <f>F112+F126+F131+F194+F215+F222</f>
        <v>403883956.86000001</v>
      </c>
      <c r="G224" s="109">
        <f>G112+G126+G131+G194+G215+G222</f>
        <v>72155404.880000025</v>
      </c>
      <c r="H224" s="109"/>
      <c r="I224" s="109">
        <f>I112+I126+I131+I194+I215+I222</f>
        <v>9809206.2258000001</v>
      </c>
      <c r="J224" s="110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</row>
    <row r="226" spans="3:10" x14ac:dyDescent="0.25">
      <c r="C226" t="s">
        <v>213</v>
      </c>
      <c r="E226" s="113">
        <f>E7+E8+E9+E132+E133+E134+E135+E136+E137</f>
        <v>57923312.700000003</v>
      </c>
      <c r="F226" s="113">
        <f>F7+F8+F9+F132+F133+F134+F135+F136+F137</f>
        <v>50481732.04999999</v>
      </c>
      <c r="G226" s="113">
        <f>G7+G8+G9+G132+G133+G134+G135+G136+G137</f>
        <v>7441580.6500000013</v>
      </c>
      <c r="I226" s="113">
        <f>I7+I8+I9+I132+I133+I134+I135+I136+I137</f>
        <v>120373.75480000002</v>
      </c>
    </row>
    <row r="227" spans="3:10" x14ac:dyDescent="0.25">
      <c r="C227" t="s">
        <v>214</v>
      </c>
      <c r="E227" s="113">
        <f>E10+E11+E216+E113+E195+E51+E52+E53+E127+E128+E138+E139+E140+E141+E142+E143+E144+E145+E146+E147+E196+E197+E199+E198</f>
        <v>34418718.399999999</v>
      </c>
      <c r="F227" s="113">
        <f>F10+F11+F216+F113+F195+F51+F52+F53+F127+F128+F138+F139+F140+F141+F142+F143+F144+F145+F146+F147+F196+F197+F199+F198</f>
        <v>18255814.259999998</v>
      </c>
      <c r="G227" s="113">
        <f>G10+G11+G216+G113+G195+G51+G52+G53+G127+G128+G138+G139+G140+G141+G142+G143+G144+G145+G146+G147+G196+G197+G199+G198</f>
        <v>16162904.140000001</v>
      </c>
      <c r="I227" s="113">
        <f>I10+I11+I216+I113+I195+I51+I52+I53+I127+I128+I138+I139+I140+I141+I142+I143+I144+I145+I146+I147+I196+I197+I199+I198</f>
        <v>727136.89220000012</v>
      </c>
    </row>
    <row r="228" spans="3:10" x14ac:dyDescent="0.25">
      <c r="C228" t="s">
        <v>215</v>
      </c>
      <c r="E228" s="113">
        <f>E12+E13+E14+E15+E16+E17+E18+E43+E44+E54+E55+E56+E57+E58+E59+E60+E61+E62+E63+E64+E65+E148+E149+E150+E151+E152+E153+E217</f>
        <v>144791117.35000002</v>
      </c>
      <c r="F228" s="113">
        <f>F12+F13+F14+F15+F16+F17+F18+F43+F44+F54+F55+F56+F57+F58+F59+F60+F61+F62+F63+F64+F65+F148+F149+F150+F151+F152+F153+F217</f>
        <v>135146824</v>
      </c>
      <c r="G228" s="113">
        <f>G12+G13+G14+G15+G16+G17+G18+G43+G44+G54+G55+G56+G57+G58+G59+G60+G61+G62+G63+G64+G65+G148+G149+G150+G151+G152+G153+G217</f>
        <v>9644293.3500000052</v>
      </c>
      <c r="I228" s="113">
        <f>I12+I13+I14+I15+I16+I17+I18+I43+I44+I54+I55+I56+I57+I58+I59+I60+I61+I62+I63+I64+I65+I148+I149+I150+I151+I152+I153+I217</f>
        <v>3171933.7577</v>
      </c>
    </row>
    <row r="229" spans="3:10" x14ac:dyDescent="0.25">
      <c r="C229" t="s">
        <v>216</v>
      </c>
      <c r="E229" s="113">
        <f>SUM(E19:E24)+E45+SUM(E114:E119)+E190+E191+E202+E203+E154+E155+E156+SUM(E66:E69)</f>
        <v>69583117.170000002</v>
      </c>
      <c r="F229" s="113">
        <f>SUM(F19:F24)+F45+SUM(F114:F119)+F190+F191+F202+F203+F154+F155+F156+SUM(F66:F69)</f>
        <v>54934935.829999991</v>
      </c>
      <c r="G229" s="113">
        <f>SUM(G19:G24)+G45+SUM(G114:G119)+G190+G191+G202+G203+G154+G155+G156+SUM(G66:G69)</f>
        <v>14648181.340000002</v>
      </c>
      <c r="I229" s="113">
        <f>SUM(I19:I24)+I45+SUM(I114:I119)+I190+I191+I202+I203+I154+I155+I156+SUM(I66:I69)</f>
        <v>2360900.5063000005</v>
      </c>
    </row>
    <row r="230" spans="3:10" x14ac:dyDescent="0.25">
      <c r="C230" t="s">
        <v>217</v>
      </c>
      <c r="E230" s="113">
        <v>57780641.670000002</v>
      </c>
      <c r="F230" s="113">
        <v>49853943.129999995</v>
      </c>
      <c r="G230" s="113">
        <v>7926698.5399999991</v>
      </c>
      <c r="I230" s="113">
        <f>SUM(I20:I25)+I46+SUM(I115:I126)+I191+I192+I203+I204+I155+I156+I157+SUM(I67:I70)</f>
        <v>1697733.0204999999</v>
      </c>
    </row>
    <row r="231" spans="3:10" x14ac:dyDescent="0.25">
      <c r="C231" t="s">
        <v>218</v>
      </c>
      <c r="E231" s="113"/>
      <c r="F231" s="113"/>
      <c r="G231" s="113">
        <v>1836719.1700000002</v>
      </c>
      <c r="I231" s="113"/>
    </row>
    <row r="232" spans="3:10" x14ac:dyDescent="0.25">
      <c r="C232" t="s">
        <v>219</v>
      </c>
      <c r="E232" s="113"/>
      <c r="F232" s="113"/>
      <c r="G232" s="113">
        <v>3949504.5300000003</v>
      </c>
      <c r="I232" s="113"/>
    </row>
    <row r="233" spans="3:10" x14ac:dyDescent="0.25">
      <c r="C233" t="s">
        <v>220</v>
      </c>
      <c r="E233" s="113"/>
      <c r="F233" s="113"/>
      <c r="G233" s="113">
        <v>4881486.2899999991</v>
      </c>
      <c r="I233" s="113"/>
    </row>
    <row r="234" spans="3:10" x14ac:dyDescent="0.25">
      <c r="C234" t="s">
        <v>221</v>
      </c>
      <c r="E234" s="113"/>
      <c r="F234" s="113"/>
      <c r="G234" s="113">
        <v>5664036.870000002</v>
      </c>
      <c r="I234" s="113"/>
    </row>
    <row r="235" spans="3:10" x14ac:dyDescent="0.25">
      <c r="E235" s="113"/>
      <c r="F235" s="113"/>
      <c r="G235" s="113"/>
      <c r="I235" s="113"/>
    </row>
    <row r="236" spans="3:10" x14ac:dyDescent="0.25">
      <c r="E236" s="113">
        <f>E226+E227+E228+E229+E230</f>
        <v>364496907.29000002</v>
      </c>
      <c r="F236" s="113">
        <f>F226+F227+F228+F229+F230</f>
        <v>308673249.26999998</v>
      </c>
      <c r="G236" s="113">
        <f>SUM(G226:G235)</f>
        <v>72155404.88000001</v>
      </c>
      <c r="I236" s="113">
        <f>I226+I227+I228+I229</f>
        <v>6380344.9110000003</v>
      </c>
    </row>
    <row r="237" spans="3:10" x14ac:dyDescent="0.25">
      <c r="C237" t="s">
        <v>222</v>
      </c>
      <c r="E237" s="113">
        <f>E224-E236</f>
        <v>111542454.44999999</v>
      </c>
      <c r="F237" s="113">
        <f>F224-F236</f>
        <v>95210707.590000033</v>
      </c>
      <c r="G237" s="113">
        <f>G224-G236</f>
        <v>0</v>
      </c>
      <c r="H237" s="114">
        <f>G236-I236</f>
        <v>65775059.969000012</v>
      </c>
      <c r="J237" s="113">
        <f>G199+G11+SUM(G132:G153)-I11-SUM(I132:I153)</f>
        <v>26283593.122300003</v>
      </c>
    </row>
    <row r="239" spans="3:10" x14ac:dyDescent="0.25">
      <c r="E239" s="113"/>
      <c r="F239" s="113"/>
      <c r="G239" s="113"/>
    </row>
    <row r="240" spans="3:10" x14ac:dyDescent="0.25">
      <c r="E240" s="113"/>
      <c r="F240" s="113"/>
      <c r="G240" s="113"/>
    </row>
    <row r="247" spans="7:9" x14ac:dyDescent="0.25">
      <c r="G247" s="113"/>
      <c r="H247" s="113"/>
      <c r="I247" s="113"/>
    </row>
  </sheetData>
  <mergeCells count="23">
    <mergeCell ref="A224:D224"/>
    <mergeCell ref="J4:J5"/>
    <mergeCell ref="J132:J153"/>
    <mergeCell ref="H157:H171"/>
    <mergeCell ref="A194:C194"/>
    <mergeCell ref="J202:J203"/>
    <mergeCell ref="A215:C215"/>
    <mergeCell ref="A222:C222"/>
    <mergeCell ref="H4:H5"/>
    <mergeCell ref="I4:I5"/>
    <mergeCell ref="A112:C112"/>
    <mergeCell ref="A126:C126"/>
    <mergeCell ref="A131:C131"/>
    <mergeCell ref="H132:H156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hyperlinks>
    <hyperlink ref="C4" r:id="rId1" display="javascript:__doPostBack('ctl00$contentPlaceHolder$rptrAuctions$lnkSortingSubject','')"/>
    <hyperlink ref="E4" r:id="rId2" display="javascript:__doPostBack('ctl00$contentPlaceHolder$rptrAuctions$lnkSortingStartPrice','')"/>
  </hyperlinks>
  <pageMargins left="0.31496062992125984" right="0.31496062992125984" top="0.35433070866141736" bottom="0.35433070866141736" header="0.31496062992125984" footer="0.31496062992125984"/>
  <pageSetup paperSize="9" scale="78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 1</vt:lpstr>
      <vt:lpstr>'сентябрь 1'!Заголовки_для_печати</vt:lpstr>
      <vt:lpstr>'сентябрь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Геращенко Наталья</dc:creator>
  <cp:lastModifiedBy>Геращенко Наталья</cp:lastModifiedBy>
  <dcterms:created xsi:type="dcterms:W3CDTF">2023-10-03T10:16:46Z</dcterms:created>
  <dcterms:modified xsi:type="dcterms:W3CDTF">2023-10-03T10:17:24Z</dcterms:modified>
</cp:coreProperties>
</file>