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Решения Думы\2022\Актуальная редакция\от 08.12.2022 № 50-144\"/>
    </mc:Choice>
  </mc:AlternateContent>
  <bookViews>
    <workbookView xWindow="-120" yWindow="-120" windowWidth="29040" windowHeight="15840"/>
  </bookViews>
  <sheets>
    <sheet name="рпр" sheetId="1" r:id="rId1"/>
  </sheets>
  <definedNames>
    <definedName name="_xlnm._FilterDatabase" localSheetId="0" hidden="1">рпр!$D$1:$D$860</definedName>
    <definedName name="_xlnm.Print_Titles" localSheetId="0">рпр!$7:$8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42" i="1" l="1"/>
  <c r="G326" i="1"/>
  <c r="F76" i="1"/>
  <c r="G76" i="1"/>
  <c r="F59" i="1"/>
  <c r="F58" i="1" s="1"/>
  <c r="G59" i="1"/>
  <c r="G58" i="1" s="1"/>
  <c r="E475" i="1"/>
  <c r="E463" i="1"/>
  <c r="E446" i="1"/>
  <c r="E437" i="1"/>
  <c r="E436" i="1" s="1"/>
  <c r="E568" i="1" l="1"/>
  <c r="E556" i="1"/>
  <c r="E555" i="1" s="1"/>
  <c r="E498" i="1"/>
  <c r="E497" i="1" s="1"/>
  <c r="E406" i="1"/>
  <c r="E405" i="1" s="1"/>
  <c r="E187" i="1" l="1"/>
  <c r="E199" i="1"/>
  <c r="E170" i="1"/>
  <c r="E340" i="1" l="1"/>
  <c r="E339" i="1" s="1"/>
  <c r="E293" i="1"/>
  <c r="E292" i="1" s="1"/>
  <c r="E304" i="1"/>
  <c r="E303" i="1"/>
  <c r="E273" i="1"/>
  <c r="E272" i="1" s="1"/>
  <c r="E271" i="1" s="1"/>
  <c r="E111" i="1"/>
  <c r="E110" i="1" s="1"/>
  <c r="E19" i="1" l="1"/>
  <c r="F510" i="1" l="1"/>
  <c r="G510" i="1"/>
  <c r="F480" i="1" l="1"/>
  <c r="G480" i="1"/>
  <c r="F431" i="1"/>
  <c r="G431" i="1"/>
  <c r="F425" i="1"/>
  <c r="G425" i="1"/>
  <c r="F421" i="1"/>
  <c r="G421" i="1"/>
  <c r="F369" i="1"/>
  <c r="G369" i="1"/>
  <c r="F371" i="1"/>
  <c r="G371" i="1"/>
  <c r="F364" i="1"/>
  <c r="F363" i="1" s="1"/>
  <c r="G364" i="1"/>
  <c r="G363" i="1" s="1"/>
  <c r="F345" i="1"/>
  <c r="G345" i="1"/>
  <c r="F336" i="1"/>
  <c r="F335" i="1" s="1"/>
  <c r="G336" i="1"/>
  <c r="G335" i="1" s="1"/>
  <c r="F321" i="1"/>
  <c r="G321" i="1"/>
  <c r="F326" i="1"/>
  <c r="F231" i="1"/>
  <c r="G231" i="1"/>
  <c r="G368" i="1" l="1"/>
  <c r="F368" i="1"/>
  <c r="E326" i="1"/>
  <c r="E258" i="1"/>
  <c r="E116" i="1" l="1"/>
  <c r="E351" i="1"/>
  <c r="E336" i="1"/>
  <c r="E335" i="1" s="1"/>
  <c r="E715" i="1"/>
  <c r="E231" i="1"/>
  <c r="E197" i="1"/>
  <c r="E675" i="1" l="1"/>
  <c r="E448" i="1"/>
  <c r="E321" i="1"/>
  <c r="E225" i="1"/>
  <c r="E224" i="1" s="1"/>
  <c r="E169" i="1"/>
  <c r="E168" i="1" s="1"/>
  <c r="E160" i="1"/>
  <c r="E76" i="1"/>
  <c r="G328" i="1" l="1"/>
  <c r="E328" i="1"/>
  <c r="F328" i="1"/>
  <c r="F156" i="1"/>
  <c r="G156" i="1"/>
  <c r="E156" i="1"/>
  <c r="E369" i="1" l="1"/>
  <c r="G311" i="1" l="1"/>
  <c r="F311" i="1"/>
  <c r="E549" i="1"/>
  <c r="G443" i="1" l="1"/>
  <c r="G442" i="1" s="1"/>
  <c r="F443" i="1"/>
  <c r="F442" i="1" s="1"/>
  <c r="E345" i="1" l="1"/>
  <c r="E319" i="1"/>
  <c r="E313" i="1"/>
  <c r="E311" i="1"/>
  <c r="E207" i="1"/>
  <c r="E144" i="1"/>
  <c r="E60" i="1"/>
  <c r="E59" i="1" s="1"/>
  <c r="E58" i="1" s="1"/>
  <c r="E79" i="1"/>
  <c r="F744" i="1" l="1"/>
  <c r="G744" i="1" l="1"/>
  <c r="F535" i="1" l="1"/>
  <c r="G535" i="1"/>
  <c r="G537" i="1"/>
  <c r="F258" i="1"/>
  <c r="G258" i="1"/>
  <c r="F255" i="1"/>
  <c r="G255" i="1"/>
  <c r="F252" i="1"/>
  <c r="G252" i="1"/>
  <c r="F538" i="1"/>
  <c r="F537" i="1" s="1"/>
  <c r="F482" i="1"/>
  <c r="G482" i="1"/>
  <c r="F471" i="1"/>
  <c r="G471" i="1"/>
  <c r="G324" i="1"/>
  <c r="F324" i="1"/>
  <c r="F377" i="1"/>
  <c r="F376" i="1" s="1"/>
  <c r="G377" i="1"/>
  <c r="G376" i="1" s="1"/>
  <c r="F309" i="1"/>
  <c r="G309" i="1"/>
  <c r="F307" i="1"/>
  <c r="G307" i="1"/>
  <c r="F184" i="1"/>
  <c r="G184" i="1"/>
  <c r="F182" i="1"/>
  <c r="G182" i="1"/>
  <c r="G181" i="1" l="1"/>
  <c r="F181" i="1"/>
  <c r="F254" i="1"/>
  <c r="F534" i="1"/>
  <c r="F533" i="1" s="1"/>
  <c r="F532" i="1" s="1"/>
  <c r="G254" i="1"/>
  <c r="G534" i="1"/>
  <c r="G533" i="1" s="1"/>
  <c r="G532" i="1" s="1"/>
  <c r="G154" i="1"/>
  <c r="F154" i="1"/>
  <c r="F39" i="1"/>
  <c r="G39" i="1"/>
  <c r="E39" i="1"/>
  <c r="E546" i="1" l="1"/>
  <c r="E539" i="1"/>
  <c r="E517" i="1"/>
  <c r="E252" i="1"/>
  <c r="E261" i="1"/>
  <c r="E255" i="1"/>
  <c r="E629" i="1"/>
  <c r="E624" i="1"/>
  <c r="E623" i="1" s="1"/>
  <c r="E614" i="1"/>
  <c r="E612" i="1"/>
  <c r="E606" i="1"/>
  <c r="E605" i="1" s="1"/>
  <c r="E524" i="1"/>
  <c r="E371" i="1"/>
  <c r="E368" i="1" s="1"/>
  <c r="E364" i="1"/>
  <c r="E363" i="1" s="1"/>
  <c r="E537" i="1"/>
  <c r="E535" i="1"/>
  <c r="E515" i="1"/>
  <c r="E511" i="1"/>
  <c r="E510" i="1" s="1"/>
  <c r="E505" i="1"/>
  <c r="E482" i="1"/>
  <c r="E480" i="1"/>
  <c r="E477" i="1"/>
  <c r="E471" i="1"/>
  <c r="E431" i="1"/>
  <c r="E425" i="1"/>
  <c r="E421" i="1"/>
  <c r="E72" i="1"/>
  <c r="E392" i="1"/>
  <c r="E324" i="1"/>
  <c r="E717" i="1"/>
  <c r="E552" i="1"/>
  <c r="E551" i="1" s="1"/>
  <c r="F552" i="1"/>
  <c r="F551" i="1" s="1"/>
  <c r="G552" i="1"/>
  <c r="G551" i="1" s="1"/>
  <c r="F544" i="1"/>
  <c r="F543" i="1" s="1"/>
  <c r="G544" i="1"/>
  <c r="G543" i="1" s="1"/>
  <c r="E544" i="1"/>
  <c r="E377" i="1"/>
  <c r="E376" i="1" s="1"/>
  <c r="E543" i="1" l="1"/>
  <c r="E542" i="1" s="1"/>
  <c r="E380" i="1"/>
  <c r="E514" i="1"/>
  <c r="E254" i="1"/>
  <c r="E534" i="1"/>
  <c r="E533" i="1" s="1"/>
  <c r="E532" i="1" s="1"/>
  <c r="F542" i="1"/>
  <c r="F531" i="1" s="1"/>
  <c r="G542" i="1"/>
  <c r="G531" i="1" s="1"/>
  <c r="E347" i="1" l="1"/>
  <c r="G738" i="1" l="1"/>
  <c r="G737" i="1" s="1"/>
  <c r="G736" i="1" s="1"/>
  <c r="G735" i="1" s="1"/>
  <c r="F738" i="1"/>
  <c r="F737" i="1" s="1"/>
  <c r="F736" i="1" s="1"/>
  <c r="F735" i="1" s="1"/>
  <c r="E738" i="1"/>
  <c r="E737" i="1" s="1"/>
  <c r="E736" i="1" s="1"/>
  <c r="E735" i="1" s="1"/>
  <c r="G733" i="1"/>
  <c r="G732" i="1" s="1"/>
  <c r="G731" i="1" s="1"/>
  <c r="G730" i="1" s="1"/>
  <c r="F733" i="1"/>
  <c r="F732" i="1" s="1"/>
  <c r="F731" i="1" s="1"/>
  <c r="F730" i="1" s="1"/>
  <c r="E733" i="1"/>
  <c r="E732" i="1" s="1"/>
  <c r="E731" i="1" s="1"/>
  <c r="E730" i="1" s="1"/>
  <c r="G728" i="1"/>
  <c r="F728" i="1"/>
  <c r="E728" i="1"/>
  <c r="G725" i="1"/>
  <c r="F725" i="1"/>
  <c r="E725" i="1"/>
  <c r="G723" i="1"/>
  <c r="F723" i="1"/>
  <c r="E723" i="1"/>
  <c r="G720" i="1"/>
  <c r="F720" i="1"/>
  <c r="E720" i="1"/>
  <c r="G713" i="1"/>
  <c r="G712" i="1" s="1"/>
  <c r="F713" i="1"/>
  <c r="F712" i="1" s="1"/>
  <c r="E713" i="1"/>
  <c r="E712" i="1" s="1"/>
  <c r="G708" i="1"/>
  <c r="F708" i="1"/>
  <c r="E708" i="1"/>
  <c r="G706" i="1"/>
  <c r="F706" i="1"/>
  <c r="E706" i="1"/>
  <c r="G699" i="1"/>
  <c r="F699" i="1"/>
  <c r="E699" i="1"/>
  <c r="G696" i="1"/>
  <c r="F696" i="1"/>
  <c r="E696" i="1"/>
  <c r="G693" i="1"/>
  <c r="F693" i="1"/>
  <c r="E693" i="1"/>
  <c r="G687" i="1"/>
  <c r="G686" i="1" s="1"/>
  <c r="G685" i="1" s="1"/>
  <c r="F687" i="1"/>
  <c r="F686" i="1" s="1"/>
  <c r="F685" i="1" s="1"/>
  <c r="E687" i="1"/>
  <c r="E686" i="1" s="1"/>
  <c r="E685" i="1" s="1"/>
  <c r="G682" i="1"/>
  <c r="F682" i="1"/>
  <c r="E682" i="1"/>
  <c r="G680" i="1"/>
  <c r="F680" i="1"/>
  <c r="E680" i="1"/>
  <c r="G678" i="1"/>
  <c r="F678" i="1"/>
  <c r="E678" i="1"/>
  <c r="G675" i="1"/>
  <c r="F675" i="1"/>
  <c r="G669" i="1"/>
  <c r="G668" i="1" s="1"/>
  <c r="G667" i="1" s="1"/>
  <c r="F669" i="1"/>
  <c r="F668" i="1" s="1"/>
  <c r="F667" i="1" s="1"/>
  <c r="E669" i="1"/>
  <c r="E668" i="1" s="1"/>
  <c r="E667" i="1" s="1"/>
  <c r="G665" i="1"/>
  <c r="G664" i="1" s="1"/>
  <c r="G663" i="1" s="1"/>
  <c r="F665" i="1"/>
  <c r="F664" i="1" s="1"/>
  <c r="F663" i="1" s="1"/>
  <c r="E665" i="1"/>
  <c r="E664" i="1" s="1"/>
  <c r="E663" i="1" s="1"/>
  <c r="G661" i="1"/>
  <c r="G660" i="1" s="1"/>
  <c r="G659" i="1" s="1"/>
  <c r="F661" i="1"/>
  <c r="F660" i="1" s="1"/>
  <c r="F659" i="1" s="1"/>
  <c r="E661" i="1"/>
  <c r="E660" i="1" s="1"/>
  <c r="E659" i="1" s="1"/>
  <c r="G656" i="1"/>
  <c r="F656" i="1"/>
  <c r="E656" i="1"/>
  <c r="G654" i="1"/>
  <c r="F654" i="1"/>
  <c r="E654" i="1"/>
  <c r="G652" i="1"/>
  <c r="F652" i="1"/>
  <c r="E652" i="1"/>
  <c r="G650" i="1"/>
  <c r="F650" i="1"/>
  <c r="E650" i="1"/>
  <c r="G648" i="1"/>
  <c r="F648" i="1"/>
  <c r="E648" i="1"/>
  <c r="G646" i="1"/>
  <c r="F646" i="1"/>
  <c r="E646" i="1"/>
  <c r="G642" i="1"/>
  <c r="G641" i="1" s="1"/>
  <c r="G640" i="1" s="1"/>
  <c r="F642" i="1"/>
  <c r="F641" i="1" s="1"/>
  <c r="F640" i="1" s="1"/>
  <c r="E642" i="1"/>
  <c r="E641" i="1" s="1"/>
  <c r="E640" i="1" s="1"/>
  <c r="G636" i="1"/>
  <c r="G635" i="1" s="1"/>
  <c r="F636" i="1"/>
  <c r="F635" i="1" s="1"/>
  <c r="E636" i="1"/>
  <c r="E635" i="1" s="1"/>
  <c r="G633" i="1"/>
  <c r="F633" i="1"/>
  <c r="E633" i="1"/>
  <c r="E628" i="1" s="1"/>
  <c r="G629" i="1"/>
  <c r="F629" i="1"/>
  <c r="E622" i="1"/>
  <c r="G624" i="1"/>
  <c r="G623" i="1" s="1"/>
  <c r="F624" i="1"/>
  <c r="F623" i="1" s="1"/>
  <c r="G618" i="1"/>
  <c r="G617" i="1" s="1"/>
  <c r="G616" i="1" s="1"/>
  <c r="F618" i="1"/>
  <c r="F617" i="1" s="1"/>
  <c r="F616" i="1" s="1"/>
  <c r="E618" i="1"/>
  <c r="E617" i="1" s="1"/>
  <c r="E616" i="1" s="1"/>
  <c r="G610" i="1"/>
  <c r="G609" i="1" s="1"/>
  <c r="G608" i="1" s="1"/>
  <c r="F610" i="1"/>
  <c r="F609" i="1" s="1"/>
  <c r="F608" i="1" s="1"/>
  <c r="E610" i="1"/>
  <c r="E609" i="1" s="1"/>
  <c r="E608" i="1" s="1"/>
  <c r="G603" i="1"/>
  <c r="G602" i="1" s="1"/>
  <c r="G601" i="1" s="1"/>
  <c r="F603" i="1"/>
  <c r="F602" i="1" s="1"/>
  <c r="F601" i="1" s="1"/>
  <c r="E603" i="1"/>
  <c r="E602" i="1" s="1"/>
  <c r="E601" i="1" s="1"/>
  <c r="G596" i="1"/>
  <c r="G595" i="1" s="1"/>
  <c r="F596" i="1"/>
  <c r="F595" i="1" s="1"/>
  <c r="E596" i="1"/>
  <c r="E595" i="1" s="1"/>
  <c r="G590" i="1"/>
  <c r="F590" i="1"/>
  <c r="E590" i="1"/>
  <c r="G586" i="1"/>
  <c r="F586" i="1"/>
  <c r="E586" i="1"/>
  <c r="G582" i="1"/>
  <c r="G581" i="1" s="1"/>
  <c r="F582" i="1"/>
  <c r="F581" i="1" s="1"/>
  <c r="E582" i="1"/>
  <c r="E581" i="1" s="1"/>
  <c r="G579" i="1"/>
  <c r="F579" i="1"/>
  <c r="E579" i="1"/>
  <c r="G576" i="1"/>
  <c r="F576" i="1"/>
  <c r="E576" i="1"/>
  <c r="G574" i="1"/>
  <c r="F574" i="1"/>
  <c r="E574" i="1"/>
  <c r="G572" i="1"/>
  <c r="F572" i="1"/>
  <c r="E572" i="1"/>
  <c r="G566" i="1"/>
  <c r="F566" i="1"/>
  <c r="E566" i="1"/>
  <c r="G564" i="1"/>
  <c r="F564" i="1"/>
  <c r="E564" i="1"/>
  <c r="G562" i="1"/>
  <c r="F562" i="1"/>
  <c r="E562" i="1"/>
  <c r="E531" i="1"/>
  <c r="G529" i="1"/>
  <c r="F529" i="1"/>
  <c r="E529" i="1"/>
  <c r="G527" i="1"/>
  <c r="F527" i="1"/>
  <c r="E527" i="1"/>
  <c r="G522" i="1"/>
  <c r="F522" i="1"/>
  <c r="E522" i="1"/>
  <c r="G517" i="1"/>
  <c r="G514" i="1" s="1"/>
  <c r="G513" i="1" s="1"/>
  <c r="F517" i="1"/>
  <c r="F514" i="1" s="1"/>
  <c r="F513" i="1" s="1"/>
  <c r="E513" i="1"/>
  <c r="G508" i="1"/>
  <c r="F508" i="1"/>
  <c r="E508" i="1"/>
  <c r="G505" i="1"/>
  <c r="F505" i="1"/>
  <c r="G503" i="1"/>
  <c r="F503" i="1"/>
  <c r="E503" i="1"/>
  <c r="G494" i="1"/>
  <c r="F494" i="1"/>
  <c r="E494" i="1"/>
  <c r="G492" i="1"/>
  <c r="F492" i="1"/>
  <c r="E492" i="1"/>
  <c r="G490" i="1"/>
  <c r="F490" i="1"/>
  <c r="E490" i="1"/>
  <c r="G486" i="1"/>
  <c r="F486" i="1"/>
  <c r="E486" i="1"/>
  <c r="G484" i="1"/>
  <c r="F484" i="1"/>
  <c r="E484" i="1"/>
  <c r="G473" i="1"/>
  <c r="F473" i="1"/>
  <c r="E473" i="1"/>
  <c r="G469" i="1"/>
  <c r="F469" i="1"/>
  <c r="E469" i="1"/>
  <c r="G467" i="1"/>
  <c r="F467" i="1"/>
  <c r="E467" i="1"/>
  <c r="G465" i="1"/>
  <c r="F465" i="1"/>
  <c r="E465" i="1"/>
  <c r="G461" i="1"/>
  <c r="F461" i="1"/>
  <c r="E461" i="1"/>
  <c r="G459" i="1"/>
  <c r="F459" i="1"/>
  <c r="E459" i="1"/>
  <c r="G457" i="1"/>
  <c r="F457" i="1"/>
  <c r="E457" i="1"/>
  <c r="G455" i="1"/>
  <c r="F455" i="1"/>
  <c r="E455" i="1"/>
  <c r="G453" i="1"/>
  <c r="F453" i="1"/>
  <c r="E453" i="1"/>
  <c r="G451" i="1"/>
  <c r="F451" i="1"/>
  <c r="E451" i="1"/>
  <c r="G444" i="1"/>
  <c r="G441" i="1" s="1"/>
  <c r="F444" i="1"/>
  <c r="F441" i="1" s="1"/>
  <c r="E444" i="1"/>
  <c r="E441" i="1" s="1"/>
  <c r="G433" i="1"/>
  <c r="G430" i="1" s="1"/>
  <c r="G429" i="1" s="1"/>
  <c r="F433" i="1"/>
  <c r="F430" i="1" s="1"/>
  <c r="F429" i="1" s="1"/>
  <c r="E433" i="1"/>
  <c r="E430" i="1" s="1"/>
  <c r="E429" i="1" s="1"/>
  <c r="G427" i="1"/>
  <c r="F427" i="1"/>
  <c r="E427" i="1"/>
  <c r="G423" i="1"/>
  <c r="F423" i="1"/>
  <c r="E423" i="1"/>
  <c r="G418" i="1"/>
  <c r="F418" i="1"/>
  <c r="E418" i="1"/>
  <c r="G416" i="1"/>
  <c r="F416" i="1"/>
  <c r="E416" i="1"/>
  <c r="G414" i="1"/>
  <c r="F414" i="1"/>
  <c r="E414" i="1"/>
  <c r="G411" i="1"/>
  <c r="F411" i="1"/>
  <c r="E411" i="1"/>
  <c r="G399" i="1"/>
  <c r="G398" i="1" s="1"/>
  <c r="G397" i="1" s="1"/>
  <c r="F399" i="1"/>
  <c r="F398" i="1" s="1"/>
  <c r="F397" i="1" s="1"/>
  <c r="E399" i="1"/>
  <c r="E398" i="1" s="1"/>
  <c r="E397" i="1" s="1"/>
  <c r="G392" i="1"/>
  <c r="G391" i="1" s="1"/>
  <c r="G390" i="1" s="1"/>
  <c r="G389" i="1" s="1"/>
  <c r="F392" i="1"/>
  <c r="F391" i="1" s="1"/>
  <c r="F390" i="1" s="1"/>
  <c r="F389" i="1" s="1"/>
  <c r="E391" i="1"/>
  <c r="E390" i="1" s="1"/>
  <c r="E389" i="1" s="1"/>
  <c r="G387" i="1"/>
  <c r="G386" i="1" s="1"/>
  <c r="G385" i="1" s="1"/>
  <c r="G384" i="1" s="1"/>
  <c r="F387" i="1"/>
  <c r="F386" i="1" s="1"/>
  <c r="F385" i="1" s="1"/>
  <c r="F384" i="1" s="1"/>
  <c r="E387" i="1"/>
  <c r="E386" i="1" s="1"/>
  <c r="E385" i="1" s="1"/>
  <c r="E384" i="1" s="1"/>
  <c r="G380" i="1"/>
  <c r="G379" i="1" s="1"/>
  <c r="G375" i="1" s="1"/>
  <c r="F380" i="1"/>
  <c r="F379" i="1" s="1"/>
  <c r="F375" i="1" s="1"/>
  <c r="E379" i="1"/>
  <c r="E375" i="1" s="1"/>
  <c r="G361" i="1"/>
  <c r="F361" i="1"/>
  <c r="E361" i="1"/>
  <c r="G359" i="1"/>
  <c r="F359" i="1"/>
  <c r="E359" i="1"/>
  <c r="G357" i="1"/>
  <c r="F357" i="1"/>
  <c r="E357" i="1"/>
  <c r="G355" i="1"/>
  <c r="F355" i="1"/>
  <c r="E355" i="1"/>
  <c r="G353" i="1"/>
  <c r="F353" i="1"/>
  <c r="E353" i="1"/>
  <c r="G351" i="1"/>
  <c r="F351" i="1"/>
  <c r="G349" i="1"/>
  <c r="F349" i="1"/>
  <c r="E349" i="1"/>
  <c r="G333" i="1"/>
  <c r="F333" i="1"/>
  <c r="E333" i="1"/>
  <c r="G331" i="1"/>
  <c r="F331" i="1"/>
  <c r="E331" i="1"/>
  <c r="E317" i="1"/>
  <c r="E315" i="1"/>
  <c r="E309" i="1"/>
  <c r="E307" i="1"/>
  <c r="G303" i="1"/>
  <c r="G302" i="1" s="1"/>
  <c r="F303" i="1"/>
  <c r="F302" i="1" s="1"/>
  <c r="E300" i="1"/>
  <c r="E298" i="1"/>
  <c r="G298" i="1"/>
  <c r="G297" i="1" s="1"/>
  <c r="F298" i="1"/>
  <c r="F297" i="1" s="1"/>
  <c r="G289" i="1"/>
  <c r="F289" i="1"/>
  <c r="E289" i="1"/>
  <c r="G287" i="1"/>
  <c r="F287" i="1"/>
  <c r="E287" i="1"/>
  <c r="G283" i="1"/>
  <c r="F283" i="1"/>
  <c r="E283" i="1"/>
  <c r="G281" i="1"/>
  <c r="F281" i="1"/>
  <c r="E281" i="1"/>
  <c r="G278" i="1"/>
  <c r="G277" i="1" s="1"/>
  <c r="F278" i="1"/>
  <c r="F277" i="1" s="1"/>
  <c r="E278" i="1"/>
  <c r="E277" i="1" s="1"/>
  <c r="G269" i="1"/>
  <c r="G268" i="1" s="1"/>
  <c r="G267" i="1" s="1"/>
  <c r="F269" i="1"/>
  <c r="F268" i="1" s="1"/>
  <c r="F267" i="1" s="1"/>
  <c r="E269" i="1"/>
  <c r="E268" i="1" s="1"/>
  <c r="E267" i="1" s="1"/>
  <c r="G265" i="1"/>
  <c r="G264" i="1" s="1"/>
  <c r="G263" i="1" s="1"/>
  <c r="F265" i="1"/>
  <c r="F264" i="1" s="1"/>
  <c r="F263" i="1" s="1"/>
  <c r="E265" i="1"/>
  <c r="E264" i="1" s="1"/>
  <c r="E263" i="1" s="1"/>
  <c r="G250" i="1"/>
  <c r="G249" i="1" s="1"/>
  <c r="G248" i="1" s="1"/>
  <c r="F250" i="1"/>
  <c r="F249" i="1" s="1"/>
  <c r="F248" i="1" s="1"/>
  <c r="E250" i="1"/>
  <c r="E249" i="1" s="1"/>
  <c r="E248" i="1" s="1"/>
  <c r="G243" i="1"/>
  <c r="G242" i="1" s="1"/>
  <c r="F243" i="1"/>
  <c r="F242" i="1" s="1"/>
  <c r="E243" i="1"/>
  <c r="E242" i="1" s="1"/>
  <c r="G240" i="1"/>
  <c r="G239" i="1" s="1"/>
  <c r="F240" i="1"/>
  <c r="F239" i="1" s="1"/>
  <c r="E240" i="1"/>
  <c r="E239" i="1" s="1"/>
  <c r="G236" i="1"/>
  <c r="G235" i="1" s="1"/>
  <c r="F236" i="1"/>
  <c r="F235" i="1" s="1"/>
  <c r="E236" i="1"/>
  <c r="E235" i="1" s="1"/>
  <c r="E233" i="1"/>
  <c r="G233" i="1"/>
  <c r="F233" i="1"/>
  <c r="G229" i="1"/>
  <c r="F229" i="1"/>
  <c r="E229" i="1"/>
  <c r="E222" i="1"/>
  <c r="E221" i="1" s="1"/>
  <c r="E220" i="1" s="1"/>
  <c r="G222" i="1"/>
  <c r="G221" i="1" s="1"/>
  <c r="G220" i="1" s="1"/>
  <c r="F222" i="1"/>
  <c r="F221" i="1" s="1"/>
  <c r="F220" i="1" s="1"/>
  <c r="G216" i="1"/>
  <c r="G215" i="1" s="1"/>
  <c r="G214" i="1" s="1"/>
  <c r="G213" i="1" s="1"/>
  <c r="F216" i="1"/>
  <c r="F215" i="1" s="1"/>
  <c r="F214" i="1" s="1"/>
  <c r="F213" i="1" s="1"/>
  <c r="E216" i="1"/>
  <c r="E215" i="1" s="1"/>
  <c r="E214" i="1" s="1"/>
  <c r="E213" i="1" s="1"/>
  <c r="G211" i="1"/>
  <c r="F211" i="1"/>
  <c r="E211" i="1"/>
  <c r="G209" i="1"/>
  <c r="F209" i="1"/>
  <c r="E209" i="1"/>
  <c r="G205" i="1"/>
  <c r="F205" i="1"/>
  <c r="E205" i="1"/>
  <c r="G203" i="1"/>
  <c r="F203" i="1"/>
  <c r="E203" i="1"/>
  <c r="G201" i="1"/>
  <c r="F201" i="1"/>
  <c r="E201" i="1"/>
  <c r="G195" i="1"/>
  <c r="F195" i="1"/>
  <c r="E195" i="1"/>
  <c r="G193" i="1"/>
  <c r="F193" i="1"/>
  <c r="E193" i="1"/>
  <c r="G191" i="1"/>
  <c r="F191" i="1"/>
  <c r="E191" i="1"/>
  <c r="G187" i="1"/>
  <c r="F187" i="1"/>
  <c r="E184" i="1"/>
  <c r="E182" i="1"/>
  <c r="G176" i="1"/>
  <c r="F176" i="1"/>
  <c r="E176" i="1"/>
  <c r="G174" i="1"/>
  <c r="F174" i="1"/>
  <c r="E174" i="1"/>
  <c r="G172" i="1"/>
  <c r="F172" i="1"/>
  <c r="E172" i="1"/>
  <c r="G166" i="1"/>
  <c r="F166" i="1"/>
  <c r="E166" i="1"/>
  <c r="E158" i="1"/>
  <c r="G158" i="1"/>
  <c r="G153" i="1" s="1"/>
  <c r="F158" i="1"/>
  <c r="F153" i="1" s="1"/>
  <c r="E154" i="1"/>
  <c r="G148" i="1"/>
  <c r="F148" i="1"/>
  <c r="E148" i="1"/>
  <c r="G146" i="1"/>
  <c r="F146" i="1"/>
  <c r="E146" i="1"/>
  <c r="G135" i="1"/>
  <c r="G134" i="1" s="1"/>
  <c r="G133" i="1" s="1"/>
  <c r="F135" i="1"/>
  <c r="F134" i="1" s="1"/>
  <c r="F133" i="1" s="1"/>
  <c r="E135" i="1"/>
  <c r="E134" i="1" s="1"/>
  <c r="E133" i="1" s="1"/>
  <c r="G130" i="1"/>
  <c r="G129" i="1" s="1"/>
  <c r="G128" i="1" s="1"/>
  <c r="F130" i="1"/>
  <c r="F129" i="1" s="1"/>
  <c r="F128" i="1" s="1"/>
  <c r="E130" i="1"/>
  <c r="E129" i="1" s="1"/>
  <c r="E128" i="1" s="1"/>
  <c r="G126" i="1"/>
  <c r="F126" i="1"/>
  <c r="E126" i="1"/>
  <c r="G124" i="1"/>
  <c r="F124" i="1"/>
  <c r="E124" i="1"/>
  <c r="G120" i="1"/>
  <c r="F120" i="1"/>
  <c r="E120" i="1"/>
  <c r="G118" i="1"/>
  <c r="F118" i="1"/>
  <c r="E118" i="1"/>
  <c r="G105" i="1"/>
  <c r="G102" i="1" s="1"/>
  <c r="G101" i="1" s="1"/>
  <c r="F105" i="1"/>
  <c r="F102" i="1" s="1"/>
  <c r="F101" i="1" s="1"/>
  <c r="E105" i="1"/>
  <c r="E103" i="1"/>
  <c r="G98" i="1"/>
  <c r="G97" i="1" s="1"/>
  <c r="G96" i="1" s="1"/>
  <c r="G95" i="1" s="1"/>
  <c r="F98" i="1"/>
  <c r="F97" i="1" s="1"/>
  <c r="F96" i="1" s="1"/>
  <c r="F95" i="1" s="1"/>
  <c r="E98" i="1"/>
  <c r="E97" i="1" s="1"/>
  <c r="E96" i="1" s="1"/>
  <c r="E95" i="1" s="1"/>
  <c r="G90" i="1"/>
  <c r="G89" i="1" s="1"/>
  <c r="F90" i="1"/>
  <c r="F89" i="1" s="1"/>
  <c r="E90" i="1"/>
  <c r="E89" i="1" s="1"/>
  <c r="G86" i="1"/>
  <c r="G85" i="1" s="1"/>
  <c r="F86" i="1"/>
  <c r="F85" i="1" s="1"/>
  <c r="E86" i="1"/>
  <c r="E85" i="1" s="1"/>
  <c r="G81" i="1"/>
  <c r="F81" i="1"/>
  <c r="E81" i="1"/>
  <c r="G72" i="1"/>
  <c r="F72" i="1"/>
  <c r="G68" i="1"/>
  <c r="F68" i="1"/>
  <c r="E68" i="1"/>
  <c r="E64" i="1"/>
  <c r="E63" i="1" s="1"/>
  <c r="E62" i="1" s="1"/>
  <c r="G64" i="1"/>
  <c r="G63" i="1" s="1"/>
  <c r="G62" i="1" s="1"/>
  <c r="F64" i="1"/>
  <c r="F63" i="1" s="1"/>
  <c r="F62" i="1" s="1"/>
  <c r="E53" i="1"/>
  <c r="E52" i="1" s="1"/>
  <c r="E51" i="1" s="1"/>
  <c r="E48" i="1"/>
  <c r="E47" i="1" s="1"/>
  <c r="E46" i="1" s="1"/>
  <c r="E45" i="1" s="1"/>
  <c r="G48" i="1"/>
  <c r="G47" i="1" s="1"/>
  <c r="G46" i="1" s="1"/>
  <c r="G45" i="1" s="1"/>
  <c r="F48" i="1"/>
  <c r="F47" i="1" s="1"/>
  <c r="F46" i="1" s="1"/>
  <c r="F45" i="1" s="1"/>
  <c r="G43" i="1"/>
  <c r="F43" i="1"/>
  <c r="E43" i="1"/>
  <c r="E41" i="1"/>
  <c r="G41" i="1"/>
  <c r="F41" i="1"/>
  <c r="E36" i="1"/>
  <c r="G36" i="1"/>
  <c r="F36" i="1"/>
  <c r="G30" i="1"/>
  <c r="F30" i="1"/>
  <c r="E30" i="1"/>
  <c r="G26" i="1"/>
  <c r="F26" i="1"/>
  <c r="E26" i="1"/>
  <c r="G22" i="1"/>
  <c r="F22" i="1"/>
  <c r="E22" i="1"/>
  <c r="E20" i="1"/>
  <c r="G20" i="1"/>
  <c r="F20" i="1"/>
  <c r="G18" i="1"/>
  <c r="F18" i="1"/>
  <c r="E18" i="1"/>
  <c r="G16" i="1"/>
  <c r="F16" i="1"/>
  <c r="E16" i="1"/>
  <c r="G12" i="1"/>
  <c r="G11" i="1" s="1"/>
  <c r="G10" i="1" s="1"/>
  <c r="F12" i="1"/>
  <c r="F11" i="1" s="1"/>
  <c r="F10" i="1" s="1"/>
  <c r="E12" i="1"/>
  <c r="E11" i="1" s="1"/>
  <c r="E10" i="1" s="1"/>
  <c r="E302" i="1" l="1"/>
  <c r="E450" i="1"/>
  <c r="E561" i="1"/>
  <c r="E560" i="1" s="1"/>
  <c r="E186" i="1"/>
  <c r="E165" i="1"/>
  <c r="E164" i="1" s="1"/>
  <c r="E163" i="1" s="1"/>
  <c r="E162" i="1" s="1"/>
  <c r="E247" i="1"/>
  <c r="E344" i="1"/>
  <c r="E343" i="1" s="1"/>
  <c r="E342" i="1" s="1"/>
  <c r="E338" i="1" s="1"/>
  <c r="F344" i="1"/>
  <c r="F343" i="1" s="1"/>
  <c r="F342" i="1" s="1"/>
  <c r="F338" i="1" s="1"/>
  <c r="G344" i="1"/>
  <c r="G343" i="1" s="1"/>
  <c r="G342" i="1" s="1"/>
  <c r="G338" i="1" s="1"/>
  <c r="F186" i="1"/>
  <c r="E181" i="1"/>
  <c r="G186" i="1"/>
  <c r="E228" i="1"/>
  <c r="E227" i="1" s="1"/>
  <c r="E219" i="1" s="1"/>
  <c r="E153" i="1"/>
  <c r="E152" i="1" s="1"/>
  <c r="E151" i="1" s="1"/>
  <c r="E150" i="1" s="1"/>
  <c r="G479" i="1"/>
  <c r="E479" i="1"/>
  <c r="F479" i="1"/>
  <c r="E115" i="1"/>
  <c r="E114" i="1" s="1"/>
  <c r="E143" i="1"/>
  <c r="E142" i="1" s="1"/>
  <c r="E141" i="1" s="1"/>
  <c r="E140" i="1" s="1"/>
  <c r="E67" i="1"/>
  <c r="G53" i="1"/>
  <c r="G52" i="1" s="1"/>
  <c r="G51" i="1" s="1"/>
  <c r="E286" i="1"/>
  <c r="E285" i="1" s="1"/>
  <c r="G330" i="1"/>
  <c r="E502" i="1"/>
  <c r="E501" i="1" s="1"/>
  <c r="E500" i="1" s="1"/>
  <c r="F280" i="1"/>
  <c r="F276" i="1" s="1"/>
  <c r="E102" i="1"/>
  <c r="E101" i="1" s="1"/>
  <c r="E100" i="1" s="1"/>
  <c r="E297" i="1"/>
  <c r="E15" i="1"/>
  <c r="E14" i="1" s="1"/>
  <c r="F420" i="1"/>
  <c r="G489" i="1"/>
  <c r="G488" i="1" s="1"/>
  <c r="F658" i="1"/>
  <c r="E692" i="1"/>
  <c r="E691" i="1" s="1"/>
  <c r="E684" i="1" s="1"/>
  <c r="E705" i="1"/>
  <c r="E704" i="1" s="1"/>
  <c r="E703" i="1" s="1"/>
  <c r="F15" i="1"/>
  <c r="F14" i="1" s="1"/>
  <c r="G280" i="1"/>
  <c r="G276" i="1" s="1"/>
  <c r="F622" i="1"/>
  <c r="G628" i="1"/>
  <c r="G627" i="1" s="1"/>
  <c r="F692" i="1"/>
  <c r="F691" i="1" s="1"/>
  <c r="F684" i="1" s="1"/>
  <c r="G228" i="1"/>
  <c r="G227" i="1" s="1"/>
  <c r="G219" i="1" s="1"/>
  <c r="F585" i="1"/>
  <c r="F584" i="1" s="1"/>
  <c r="G622" i="1"/>
  <c r="F84" i="1"/>
  <c r="F83" i="1" s="1"/>
  <c r="F645" i="1"/>
  <c r="G420" i="1"/>
  <c r="F450" i="1"/>
  <c r="F526" i="1"/>
  <c r="F521" i="1" s="1"/>
  <c r="F520" i="1" s="1"/>
  <c r="F519" i="1" s="1"/>
  <c r="F123" i="1"/>
  <c r="F122" i="1" s="1"/>
  <c r="G450" i="1"/>
  <c r="G526" i="1"/>
  <c r="G521" i="1" s="1"/>
  <c r="G520" i="1" s="1"/>
  <c r="G519" i="1" s="1"/>
  <c r="F561" i="1"/>
  <c r="F560" i="1" s="1"/>
  <c r="E585" i="1"/>
  <c r="E584" i="1" s="1"/>
  <c r="F628" i="1"/>
  <c r="F627" i="1" s="1"/>
  <c r="E645" i="1"/>
  <c r="G705" i="1"/>
  <c r="G704" i="1" s="1"/>
  <c r="G703" i="1" s="1"/>
  <c r="G502" i="1"/>
  <c r="G501" i="1" s="1"/>
  <c r="G500" i="1" s="1"/>
  <c r="F165" i="1"/>
  <c r="F164" i="1" s="1"/>
  <c r="F163" i="1" s="1"/>
  <c r="F162" i="1" s="1"/>
  <c r="G67" i="1"/>
  <c r="F410" i="1"/>
  <c r="G15" i="1"/>
  <c r="G14" i="1" s="1"/>
  <c r="G84" i="1"/>
  <c r="G83" i="1" s="1"/>
  <c r="F143" i="1"/>
  <c r="F142" i="1" s="1"/>
  <c r="F141" i="1" s="1"/>
  <c r="F140" i="1" s="1"/>
  <c r="G165" i="1"/>
  <c r="G164" i="1" s="1"/>
  <c r="G163" i="1" s="1"/>
  <c r="G162" i="1" s="1"/>
  <c r="E280" i="1"/>
  <c r="E276" i="1" s="1"/>
  <c r="G286" i="1"/>
  <c r="G285" i="1" s="1"/>
  <c r="F330" i="1"/>
  <c r="F502" i="1"/>
  <c r="F501" i="1" s="1"/>
  <c r="F500" i="1" s="1"/>
  <c r="G585" i="1"/>
  <c r="G584" i="1" s="1"/>
  <c r="G674" i="1"/>
  <c r="G673" i="1" s="1"/>
  <c r="G672" i="1" s="1"/>
  <c r="G719" i="1"/>
  <c r="G711" i="1" s="1"/>
  <c r="G710" i="1" s="1"/>
  <c r="G35" i="1"/>
  <c r="G29" i="1" s="1"/>
  <c r="G28" i="1" s="1"/>
  <c r="F67" i="1"/>
  <c r="F247" i="1"/>
  <c r="E420" i="1"/>
  <c r="E526" i="1"/>
  <c r="E521" i="1" s="1"/>
  <c r="E520" i="1" s="1"/>
  <c r="E519" i="1" s="1"/>
  <c r="F571" i="1"/>
  <c r="F570" i="1" s="1"/>
  <c r="G645" i="1"/>
  <c r="E35" i="1"/>
  <c r="E29" i="1" s="1"/>
  <c r="E28" i="1" s="1"/>
  <c r="E123" i="1"/>
  <c r="E122" i="1" s="1"/>
  <c r="F228" i="1"/>
  <c r="F227" i="1" s="1"/>
  <c r="F219" i="1" s="1"/>
  <c r="G247" i="1"/>
  <c r="F286" i="1"/>
  <c r="F285" i="1" s="1"/>
  <c r="E330" i="1"/>
  <c r="F489" i="1"/>
  <c r="F488" i="1" s="1"/>
  <c r="G561" i="1"/>
  <c r="G560" i="1" s="1"/>
  <c r="G571" i="1"/>
  <c r="G570" i="1" s="1"/>
  <c r="G692" i="1"/>
  <c r="G691" i="1" s="1"/>
  <c r="G684" i="1" s="1"/>
  <c r="F705" i="1"/>
  <c r="F704" i="1" s="1"/>
  <c r="F703" i="1" s="1"/>
  <c r="F719" i="1"/>
  <c r="F711" i="1" s="1"/>
  <c r="F710" i="1" s="1"/>
  <c r="E600" i="1"/>
  <c r="E599" i="1" s="1"/>
  <c r="G658" i="1"/>
  <c r="G410" i="1"/>
  <c r="G115" i="1"/>
  <c r="G114" i="1" s="1"/>
  <c r="G152" i="1"/>
  <c r="G151" i="1" s="1"/>
  <c r="G150" i="1" s="1"/>
  <c r="F152" i="1"/>
  <c r="F151" i="1" s="1"/>
  <c r="F150" i="1" s="1"/>
  <c r="F35" i="1"/>
  <c r="F29" i="1" s="1"/>
  <c r="F28" i="1" s="1"/>
  <c r="E674" i="1"/>
  <c r="E673" i="1" s="1"/>
  <c r="E672" i="1" s="1"/>
  <c r="E658" i="1"/>
  <c r="E84" i="1"/>
  <c r="E83" i="1" s="1"/>
  <c r="E627" i="1"/>
  <c r="E621" i="1" s="1"/>
  <c r="E620" i="1" s="1"/>
  <c r="F600" i="1"/>
  <c r="E489" i="1"/>
  <c r="E488" i="1" s="1"/>
  <c r="F115" i="1"/>
  <c r="F114" i="1" s="1"/>
  <c r="G143" i="1"/>
  <c r="G142" i="1" s="1"/>
  <c r="G141" i="1" s="1"/>
  <c r="G140" i="1" s="1"/>
  <c r="F674" i="1"/>
  <c r="F673" i="1" s="1"/>
  <c r="F672" i="1" s="1"/>
  <c r="E719" i="1"/>
  <c r="E711" i="1" s="1"/>
  <c r="E710" i="1" s="1"/>
  <c r="F53" i="1"/>
  <c r="F52" i="1" s="1"/>
  <c r="F51" i="1" s="1"/>
  <c r="G123" i="1"/>
  <c r="G122" i="1" s="1"/>
  <c r="E571" i="1"/>
  <c r="E570" i="1" s="1"/>
  <c r="G383" i="1"/>
  <c r="E410" i="1"/>
  <c r="E383" i="1"/>
  <c r="F383" i="1"/>
  <c r="G600" i="1"/>
  <c r="E238" i="1"/>
  <c r="F238" i="1"/>
  <c r="G238" i="1"/>
  <c r="G559" i="1" l="1"/>
  <c r="G554" i="1" s="1"/>
  <c r="E496" i="1"/>
  <c r="E275" i="1"/>
  <c r="E246" i="1" s="1"/>
  <c r="F113" i="1"/>
  <c r="F109" i="1" s="1"/>
  <c r="F108" i="1" s="1"/>
  <c r="F702" i="1"/>
  <c r="E440" i="1"/>
  <c r="E439" i="1" s="1"/>
  <c r="E435" i="1" s="1"/>
  <c r="F644" i="1"/>
  <c r="G671" i="1"/>
  <c r="G296" i="1"/>
  <c r="G295" i="1" s="1"/>
  <c r="G291" i="1" s="1"/>
  <c r="F440" i="1"/>
  <c r="F439" i="1" s="1"/>
  <c r="F435" i="1" s="1"/>
  <c r="G702" i="1"/>
  <c r="F180" i="1"/>
  <c r="F179" i="1" s="1"/>
  <c r="F178" i="1" s="1"/>
  <c r="E702" i="1"/>
  <c r="F409" i="1"/>
  <c r="F408" i="1" s="1"/>
  <c r="F404" i="1" s="1"/>
  <c r="F621" i="1"/>
  <c r="F620" i="1" s="1"/>
  <c r="F598" i="1" s="1"/>
  <c r="E66" i="1"/>
  <c r="E9" i="1" s="1"/>
  <c r="E180" i="1"/>
  <c r="E179" i="1" s="1"/>
  <c r="E178" i="1" s="1"/>
  <c r="G275" i="1"/>
  <c r="G246" i="1" s="1"/>
  <c r="F66" i="1"/>
  <c r="F9" i="1" s="1"/>
  <c r="F671" i="1"/>
  <c r="E409" i="1"/>
  <c r="E408" i="1" s="1"/>
  <c r="E404" i="1" s="1"/>
  <c r="G440" i="1"/>
  <c r="G439" i="1" s="1"/>
  <c r="G435" i="1" s="1"/>
  <c r="F496" i="1"/>
  <c r="G621" i="1"/>
  <c r="G620" i="1" s="1"/>
  <c r="G598" i="1" s="1"/>
  <c r="G66" i="1"/>
  <c r="G9" i="1" s="1"/>
  <c r="F559" i="1"/>
  <c r="F554" i="1" s="1"/>
  <c r="G496" i="1"/>
  <c r="G644" i="1"/>
  <c r="E644" i="1"/>
  <c r="E113" i="1"/>
  <c r="E671" i="1"/>
  <c r="F275" i="1"/>
  <c r="F246" i="1" s="1"/>
  <c r="G409" i="1"/>
  <c r="G408" i="1" s="1"/>
  <c r="G404" i="1" s="1"/>
  <c r="G180" i="1"/>
  <c r="G179" i="1" s="1"/>
  <c r="G178" i="1" s="1"/>
  <c r="F296" i="1"/>
  <c r="F295" i="1" s="1"/>
  <c r="F291" i="1" s="1"/>
  <c r="G113" i="1"/>
  <c r="G109" i="1" s="1"/>
  <c r="G108" i="1" s="1"/>
  <c r="E598" i="1"/>
  <c r="E559" i="1"/>
  <c r="E554" i="1" s="1"/>
  <c r="E218" i="1"/>
  <c r="F218" i="1"/>
  <c r="G218" i="1"/>
  <c r="E109" i="1" l="1"/>
  <c r="E108" i="1" s="1"/>
  <c r="F639" i="1"/>
  <c r="F139" i="1"/>
  <c r="G639" i="1"/>
  <c r="G245" i="1"/>
  <c r="F403" i="1"/>
  <c r="E139" i="1"/>
  <c r="E639" i="1"/>
  <c r="G139" i="1"/>
  <c r="G403" i="1"/>
  <c r="E403" i="1"/>
  <c r="F245" i="1"/>
  <c r="F742" i="1" l="1"/>
  <c r="F746" i="1" s="1"/>
  <c r="G742" i="1"/>
  <c r="G746" i="1" s="1"/>
  <c r="E296" i="1"/>
  <c r="E295" i="1" s="1"/>
  <c r="E291" i="1" l="1"/>
  <c r="E245" i="1" s="1"/>
  <c r="E742" i="1" s="1"/>
</calcChain>
</file>

<file path=xl/sharedStrings.xml><?xml version="1.0" encoding="utf-8"?>
<sst xmlns="http://schemas.openxmlformats.org/spreadsheetml/2006/main" count="2196" uniqueCount="706">
  <si>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</si>
  <si>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</si>
  <si>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</si>
  <si>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</si>
  <si>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</si>
  <si>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</si>
  <si>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</si>
  <si>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</si>
  <si>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</si>
  <si>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</si>
  <si>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</si>
  <si>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</si>
  <si>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</si>
  <si>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</si>
  <si>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</si>
  <si>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</si>
  <si>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</si>
  <si>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</si>
  <si>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</si>
  <si>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</si>
  <si>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</si>
  <si>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</si>
  <si>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</si>
  <si>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</si>
  <si>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</si>
  <si>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</si>
  <si>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</si>
  <si>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</si>
  <si>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</si>
  <si>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</si>
  <si>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</si>
  <si>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</si>
  <si>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</si>
  <si>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</si>
  <si>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</si>
  <si>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</si>
  <si>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</si>
  <si>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</si>
  <si>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</si>
  <si>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</si>
  <si>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</si>
  <si>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</si>
  <si>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</si>
  <si>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</si>
  <si>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</si>
  <si>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</si>
  <si>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</si>
  <si>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</si>
  <si>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</si>
  <si>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</si>
  <si>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</si>
  <si>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</si>
  <si>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</si>
  <si>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</si>
  <si>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</si>
  <si>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</si>
  <si>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</si>
  <si>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</si>
  <si>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</si>
  <si>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</si>
  <si>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</si>
  <si>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</si>
  <si>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</si>
  <si>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оборона</t>
  </si>
  <si>
    <t>0200</t>
  </si>
  <si>
    <t>Мобилизационная подготовка экономики</t>
  </si>
  <si>
    <t>0204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</si>
  <si>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</si>
  <si>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</si>
  <si>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</si>
  <si>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</si>
  <si>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</si>
  <si>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</si>
  <si>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</si>
  <si>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</si>
  <si>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</si>
  <si>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</si>
  <si>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</si>
  <si>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</si>
  <si>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</t>
  </si>
  <si>
    <t>08 4 01 S7110</t>
  </si>
  <si>
    <t>Транспорт</t>
  </si>
  <si>
    <t>0408</t>
  </si>
  <si>
    <t>Организация транспортного обслуживания населения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</si>
  <si>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</si>
  <si>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</si>
  <si>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</si>
  <si>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</si>
  <si>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</si>
  <si>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</si>
  <si>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</si>
  <si>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</si>
  <si>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</si>
  <si>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</si>
  <si>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</si>
  <si>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</si>
  <si>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</si>
  <si>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</si>
  <si>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</si>
  <si>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</si>
  <si>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</si>
  <si>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</si>
  <si>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</si>
  <si>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</si>
  <si>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</si>
  <si>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</si>
  <si>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</si>
  <si>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</si>
  <si>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</si>
  <si>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</si>
  <si>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</si>
  <si>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</si>
  <si>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</si>
  <si>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</si>
  <si>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</si>
  <si>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</si>
  <si>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</si>
  <si>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</si>
  <si>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</si>
  <si>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</si>
  <si>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</si>
  <si>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</si>
  <si>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</si>
  <si>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</si>
  <si>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</si>
  <si>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</si>
  <si>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</si>
  <si>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</si>
  <si>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</si>
  <si>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</si>
  <si>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</si>
  <si>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</si>
  <si>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</si>
  <si>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</si>
  <si>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</si>
  <si>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</si>
  <si>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</si>
  <si>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</si>
  <si>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</si>
  <si>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</si>
  <si>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</si>
  <si>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</si>
  <si>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</si>
  <si>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</si>
  <si>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</si>
  <si>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</si>
  <si>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 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</si>
  <si>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</si>
  <si>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</si>
  <si>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</si>
  <si>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</si>
  <si>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</si>
  <si>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</si>
  <si>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03 1 F5 00000</t>
  </si>
  <si>
    <t>Строительство и реконструкция (модернизация) объектов питьевого водоснабжения</t>
  </si>
  <si>
    <t>03 1 F5 52430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</si>
  <si>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</si>
  <si>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</si>
  <si>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</si>
  <si>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</si>
  <si>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</si>
  <si>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</si>
  <si>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</si>
  <si>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</si>
  <si>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</si>
  <si>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</si>
  <si>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</si>
  <si>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</si>
  <si>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</si>
  <si>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</si>
  <si>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</si>
  <si>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</si>
  <si>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</si>
  <si>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</si>
  <si>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</si>
  <si>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</si>
  <si>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</si>
  <si>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</si>
  <si>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</si>
  <si>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</si>
  <si>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</si>
  <si>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</si>
  <si>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</si>
  <si>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</si>
  <si>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</si>
  <si>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</si>
  <si>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04 1 02 00000</t>
  </si>
  <si>
    <t>04 1 02 40730</t>
  </si>
  <si>
    <t xml:space="preserve">Общее образование </t>
  </si>
  <si>
    <t>0702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</si>
  <si>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</si>
  <si>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</si>
  <si>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</t>
  </si>
  <si>
    <t>04 1 E1 55200</t>
  </si>
  <si>
    <t>Дополнительное образование детей</t>
  </si>
  <si>
    <t>0703</t>
  </si>
  <si>
    <t>Основное мероприятие "Развитие инфраструктуры  дошкольного, общего и дополнительного образования"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</si>
  <si>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</si>
  <si>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</si>
  <si>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</si>
  <si>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</si>
  <si>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</si>
  <si>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</si>
  <si>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</si>
  <si>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</si>
  <si>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</si>
  <si>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</si>
  <si>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</si>
  <si>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</si>
  <si>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</si>
  <si>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 xml:space="preserve">Культура, кинематография </t>
  </si>
  <si>
    <t>0800</t>
  </si>
  <si>
    <t>Другие вопросы  в области культуры, кинематографии</t>
  </si>
  <si>
    <t>0804</t>
  </si>
  <si>
    <t>Муниципальная программа "Развитие и сохранение культуры в городе  Благовещенске"</t>
  </si>
  <si>
    <t>05 0 00 00000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</si>
  <si>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</si>
  <si>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</si>
  <si>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</si>
  <si>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</si>
  <si>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400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</si>
  <si>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</si>
  <si>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</si>
  <si>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</si>
  <si>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</si>
  <si>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</si>
  <si>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</si>
  <si>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</si>
  <si>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</si>
  <si>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</si>
  <si>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</si>
  <si>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</si>
  <si>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</si>
  <si>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</si>
  <si>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</si>
  <si>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</si>
  <si>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</si>
  <si>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</si>
  <si>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</si>
  <si>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</si>
  <si>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</si>
  <si>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</si>
  <si>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</si>
  <si>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</si>
  <si>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</si>
  <si>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</si>
  <si>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</si>
  <si>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</si>
  <si>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</si>
  <si>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</si>
  <si>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</si>
  <si>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</si>
  <si>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</si>
  <si>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</si>
  <si>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</si>
  <si>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</si>
  <si>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</si>
  <si>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</si>
  <si>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</si>
  <si>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</si>
  <si>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</si>
  <si>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</si>
  <si>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</si>
  <si>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</si>
  <si>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</si>
  <si>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</si>
  <si>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</si>
  <si>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</si>
  <si>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</si>
  <si>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</si>
  <si>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</si>
  <si>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</si>
  <si>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</si>
  <si>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</si>
  <si>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</si>
  <si>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</si>
  <si>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</si>
  <si>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(муниципального) долга</t>
  </si>
  <si>
    <t>1300</t>
  </si>
  <si>
    <t>Обслуживание государственного (муниципального) внутреннего 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</si>
  <si>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</si>
  <si>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</si>
  <si>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</si>
  <si>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</si>
  <si>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</si>
  <si>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</si>
  <si>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</si>
  <si>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</si>
  <si>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</si>
  <si>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</si>
  <si>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</si>
  <si>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</si>
  <si>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08 4 01 10590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</si>
  <si>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</si>
  <si>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</si>
  <si>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</si>
  <si>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</si>
  <si>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</si>
  <si>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</si>
  <si>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</si>
  <si>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</si>
  <si>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Финансовое обеспечение расходов, связанных с созданием и содержанием дорожного патруля</t>
  </si>
  <si>
    <t>02 1 01 S8540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</si>
  <si>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</si>
  <si>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</si>
  <si>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</si>
  <si>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</si>
  <si>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транспортной безопасности на объектах транспортной инфраструктуры (мост через р.Зея)</t>
  </si>
  <si>
    <t>08 1 01 10680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</si>
  <si>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</si>
  <si>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</si>
  <si>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</si>
  <si>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</si>
  <si>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</si>
  <si>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</si>
  <si>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</si>
  <si>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</si>
  <si>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</si>
  <si>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</si>
  <si>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</si>
  <si>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</si>
  <si>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</si>
  <si>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</si>
  <si>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</si>
  <si>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</si>
  <si>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Финансовое обеспечение государственных полномочий по компенсации выпадающих доходов теплоснабжающих организаций</t>
  </si>
  <si>
    <t>03 1 01 87120</t>
  </si>
  <si>
    <t>Субсидии юридическим лицам, предоставляющим населению услуги в отделениях бань</t>
  </si>
  <si>
    <t>03 1 02 60150</t>
  </si>
  <si>
    <t>03 1 02 60360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</si>
  <si>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</si>
  <si>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</si>
  <si>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</si>
  <si>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</si>
  <si>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</si>
  <si>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</si>
  <si>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</si>
  <si>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</si>
  <si>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</si>
  <si>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</si>
  <si>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</si>
  <si>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</si>
  <si>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</si>
  <si>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</si>
  <si>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</si>
  <si>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</si>
  <si>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</si>
  <si>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</si>
  <si>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</si>
  <si>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</si>
  <si>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</si>
  <si>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</si>
  <si>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</si>
  <si>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</si>
  <si>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</si>
  <si>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</si>
  <si>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</si>
  <si>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</si>
  <si>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</si>
  <si>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</si>
  <si>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</si>
  <si>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</si>
  <si>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</si>
  <si>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</si>
  <si>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</si>
  <si>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</si>
  <si>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</si>
  <si>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</si>
  <si>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</si>
  <si>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</si>
  <si>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</si>
  <si>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</si>
  <si>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</si>
  <si>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</si>
  <si>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</si>
  <si>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</si>
  <si>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</si>
  <si>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</si>
  <si>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</si>
  <si>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</si>
  <si>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</si>
  <si>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</si>
  <si>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04 1 01 88500</t>
  </si>
  <si>
    <t>600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</si>
  <si>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</si>
  <si>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</si>
  <si>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</si>
  <si>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</si>
  <si>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</si>
  <si>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</si>
  <si>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</si>
  <si>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</si>
  <si>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</si>
  <si>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</si>
  <si>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</si>
  <si>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</si>
  <si>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</si>
  <si>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</si>
  <si>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</si>
  <si>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</si>
  <si>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</si>
  <si>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</si>
  <si>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</si>
  <si>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</si>
  <si>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04 1 01 53030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</si>
  <si>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</si>
  <si>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</si>
  <si>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Организация и проведение мероприятий по благоустройству территории общеобразовательных организаций</t>
  </si>
  <si>
    <t>04 1 02 S8570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</si>
  <si>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</si>
  <si>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</si>
  <si>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</si>
  <si>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</si>
  <si>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</si>
  <si>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</si>
  <si>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</si>
  <si>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</si>
  <si>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</si>
  <si>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</si>
  <si>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</si>
  <si>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</si>
  <si>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</si>
  <si>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</si>
  <si>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</si>
  <si>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</si>
  <si>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</si>
  <si>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</si>
  <si>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</si>
  <si>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04 1 01 87250</t>
  </si>
  <si>
    <t xml:space="preserve"> Организация бесплатного горячего питания обучающихся, получающих начальное общее образование в  муниципальных образовательных организациях ( в части финансового обеспечения материальных средств для осуществления государственного полномочия)</t>
  </si>
  <si>
    <t>04 1 01 88530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</si>
  <si>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</si>
  <si>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</si>
  <si>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</si>
  <si>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</si>
  <si>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</si>
  <si>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</si>
  <si>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</si>
  <si>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</si>
  <si>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</si>
  <si>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</si>
  <si>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</si>
  <si>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</si>
  <si>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</si>
  <si>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</si>
  <si>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</si>
  <si>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</si>
  <si>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</si>
  <si>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</si>
  <si>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</si>
  <si>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</si>
  <si>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05 1 01 10070</t>
  </si>
  <si>
    <t>Работы по сохранению и созданию  объектов историко-культурного наследия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</si>
  <si>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</si>
  <si>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</si>
  <si>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</si>
  <si>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</si>
  <si>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</si>
  <si>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Основное мероприятие "Региональный проект "Культурная среда"</t>
  </si>
  <si>
    <t>05 2 А1 00000</t>
  </si>
  <si>
    <t>Государственная поддержка отрасли культуры (оснащение музыкальными инструментами детских школ искусств и училищ)</t>
  </si>
  <si>
    <t>05 2 А1 55192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</si>
  <si>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</si>
  <si>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05 2 А1 55194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</si>
  <si>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</si>
  <si>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</si>
  <si>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</si>
  <si>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</si>
  <si>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</si>
  <si>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</si>
  <si>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</si>
  <si>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</si>
  <si>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</si>
  <si>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</si>
  <si>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</si>
  <si>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</si>
  <si>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</si>
  <si>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</si>
  <si>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</si>
  <si>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</si>
  <si>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05 5 03 60352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</si>
  <si>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</si>
  <si>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</si>
  <si>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</si>
  <si>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</si>
  <si>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</si>
  <si>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</si>
  <si>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</si>
  <si>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</si>
  <si>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</si>
  <si>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</si>
  <si>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</si>
  <si>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</si>
  <si>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</si>
  <si>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</si>
  <si>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</si>
  <si>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</si>
  <si>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</si>
  <si>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</si>
  <si>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</si>
  <si>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</si>
  <si>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</si>
  <si>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</si>
  <si>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</si>
  <si>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</si>
  <si>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</si>
  <si>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</si>
  <si>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</si>
  <si>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</si>
  <si>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</si>
  <si>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</si>
  <si>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</si>
  <si>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</si>
  <si>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</si>
  <si>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</si>
  <si>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</si>
  <si>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</si>
  <si>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</si>
  <si>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</si>
  <si>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</si>
  <si>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</si>
  <si>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</si>
  <si>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</si>
  <si>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</si>
  <si>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</si>
  <si>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</si>
  <si>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</si>
  <si>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</si>
  <si>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</si>
  <si>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</si>
  <si>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</t>
  </si>
  <si>
    <t>01 5 01 88180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</si>
  <si>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</si>
  <si>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</si>
  <si>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Условно утверждаемые расходы</t>
  </si>
  <si>
    <t>Итого расходов</t>
  </si>
  <si>
    <t>02 1 01 40600</t>
  </si>
  <si>
    <t>02 1 01 40620</t>
  </si>
  <si>
    <t>02 1 01 40650</t>
  </si>
  <si>
    <t>Основное мероприятие "Региональный проект "Чистая вода"</t>
  </si>
  <si>
    <t>Закупка товаров, работ и услуг для обеспечения государственных (муниципальных) нужд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</si>
  <si>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</si>
  <si>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</si>
  <si>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</si>
  <si>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</si>
  <si>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</si>
  <si>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01 6 02 70030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</si>
  <si>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</si>
  <si>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Плановый период</t>
  </si>
  <si>
    <t>2023 год</t>
  </si>
  <si>
    <t>2024 год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</si>
  <si>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</si>
  <si>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</si>
  <si>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Субсидии на проведение мероприятий по энергоснабжению в части замены в образовательных организациях деревянных окон на металлопластиковые</t>
  </si>
  <si>
    <t>04 1 02 S8560</t>
  </si>
  <si>
    <t>Модернизация систем общего образования</t>
  </si>
  <si>
    <t>04 1 02 10920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</si>
  <si>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деятельности, группам видов расходов классификации расходов бюджетов на 2022 год и плановый период 2023 и 2024 годов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</si>
  <si>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</si>
  <si>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</si>
  <si>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</si>
  <si>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</si>
  <si>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</si>
  <si>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Основное мероприятие "Обеспечение мероприятия по землеустройству и землепользованию"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</si>
  <si>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</si>
  <si>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</si>
  <si>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от 09.12.2021 № 32/120</t>
  </si>
  <si>
    <t>"</t>
  </si>
  <si>
    <t>Расходы на исполнение судебных решений</t>
  </si>
  <si>
    <t>00 0 00 70021</t>
  </si>
  <si>
    <t>Техническая зашита информации</t>
  </si>
  <si>
    <t>00 0 00 00080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</si>
  <si>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</si>
  <si>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</si>
  <si>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Осуществление дорожной деятельности в рамках реализации национального проекта «Безопасные и качественные автомобильные дороги»</t>
  </si>
  <si>
    <t>02 1 R1 89000</t>
  </si>
  <si>
    <t>02 1 R1 89001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</si>
  <si>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</si>
  <si>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S0670</t>
  </si>
  <si>
    <t>Реализация инфраструктурных проектов, источником финансового обеспечения которых являются бюджетные кредиты</t>
  </si>
  <si>
    <t>03 1 01 S8100</t>
  </si>
  <si>
    <t>Сливная станция с. Садовое, Амурская область (в т.ч. проектные работы)</t>
  </si>
  <si>
    <t>Прочие затраты на разработку проектно-сметной документации по
объекту «Строительство станции обезжелезивания с. Белогорье»</t>
  </si>
  <si>
    <t>03 1 01 S8191</t>
  </si>
  <si>
    <t>03 1 01 40660</t>
  </si>
  <si>
    <t>03 1 01 40780</t>
  </si>
  <si>
    <t>Обустройство зон отдыха на территории города Благовещенска</t>
  </si>
  <si>
    <t>03 4 01 10780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</si>
  <si>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</si>
  <si>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</si>
  <si>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</si>
  <si>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</si>
  <si>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Основное мероприятие "Поддержка проектов по комплексному благоустройству территорий"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</si>
  <si>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реализации проекта "1000 дворов")</t>
  </si>
  <si>
    <t>13 0 04 00000</t>
  </si>
  <si>
    <t>13 0 04 55052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</si>
  <si>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</si>
  <si>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06 0 02 S7460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</si>
  <si>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</si>
  <si>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</si>
  <si>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Проведение общегородского конкурса "Фестиваль цветов "Город в цвете""</t>
  </si>
  <si>
    <t>03 4 04 00000</t>
  </si>
  <si>
    <t>Освещение значимых общественных и социальных объектов города Благовещенска за счет пожертвований</t>
  </si>
  <si>
    <t>04 1 02 10630</t>
  </si>
  <si>
    <t>Благоустройство территорий дошкольных образовательных организаций</t>
  </si>
  <si>
    <t>04 1 02 87650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</si>
  <si>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</si>
  <si>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</si>
  <si>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05 2 01 10630</t>
  </si>
  <si>
    <t>Создание модельных муниципальных библиотек</t>
  </si>
  <si>
    <t>05 3 А1 00000</t>
  </si>
  <si>
    <t>05 3 А1 54540</t>
  </si>
  <si>
    <t>Поддержка проектов развития территорий Амурской области, основанных на местных инициативах</t>
  </si>
  <si>
    <t>05 4 01 10630</t>
  </si>
  <si>
    <t>05 4 01 10400</t>
  </si>
  <si>
    <t>300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</si>
  <si>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</si>
  <si>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</si>
  <si>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</si>
  <si>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67483</t>
  </si>
  <si>
    <t>01 1 F3 67484</t>
  </si>
  <si>
    <t>01 1 F3 6748S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</si>
  <si>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</si>
  <si>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01 1 01 80511</t>
  </si>
  <si>
    <t>Финансовое обеспечение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</si>
  <si>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</si>
  <si>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Магистральные улицы Северного планировочного района г. Благовещенска, Амурская область (ул. Зелёная от ул. Новотроицкое шоссе до ул. 50 лет Октября)</t>
  </si>
  <si>
    <t>Основное мероприятие "Озеленение города Благовещенска"</t>
  </si>
  <si>
    <t>03 4 04 10830</t>
  </si>
  <si>
    <t>Штрафы за административное нарушение</t>
  </si>
  <si>
    <t>00 0 00 70023</t>
  </si>
  <si>
    <t>0107</t>
  </si>
  <si>
    <t>Обеспечение  проведения выборов и референдумов</t>
  </si>
  <si>
    <t>Проведение  выборов   органов местного самоуправления</t>
  </si>
  <si>
    <t>00 0 00 00100</t>
  </si>
  <si>
    <t>Снос объектов капитального строительства (муниципального приюта для животных)</t>
  </si>
  <si>
    <t>08 4 01 10562</t>
  </si>
  <si>
    <t>02 1 01 60200</t>
  </si>
  <si>
    <t>Субсидии казенным предприятиям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</si>
  <si>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03 1 01 S8192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</si>
  <si>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</si>
  <si>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03 1 01 40330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</si>
  <si>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</si>
  <si>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03 1 01 40910</t>
  </si>
  <si>
    <t>03 1 01 40930</t>
  </si>
  <si>
    <t>Реконструкция тепловой сети в квартале 345 г. Благовещенск, Амурская область (в т.ч. проектные работы)</t>
  </si>
  <si>
    <t>Прочие затраты по объектам незавершенного строительства и объектам в период передачи в муниципальную собственность</t>
  </si>
  <si>
    <t>03 4 04 10800</t>
  </si>
  <si>
    <t>Обновление зеленой зоны города Благовещенска</t>
  </si>
  <si>
    <t>03 4 01 10690</t>
  </si>
  <si>
    <t>Благоустройство торговых зон города Благовещенска</t>
  </si>
  <si>
    <t>04 1 Е1 53050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</si>
  <si>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</si>
  <si>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07 0 01 10563</t>
  </si>
  <si>
    <t>Предоставление субсидий некоммерческим общественным организациям в сфере молодежной политики</t>
  </si>
  <si>
    <t>Осуществление дорожной деятельности в рамках реализации национального проекта «Безопасные и качественные автомобильные дороги» (осуществление строительного контроля, авторского надзора)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</si>
  <si>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 Молодёжная от ул. Центральной до ул. Энтузиастов (в т.ч. проектные работы)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</si>
  <si>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 Степная от ул. Дальней до ул. Театральной, ул. Лесная от ул. Молодёжной до ул. Театральной) (в т.ч. проектные работы)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</si>
  <si>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</si>
  <si>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План
 на 2022 год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</si>
  <si>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</si>
  <si>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08 4 01 L1131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</si>
  <si>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</si>
  <si>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</si>
  <si>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</si>
  <si>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08 4 01 10640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</si>
  <si>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</si>
  <si>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</si>
  <si>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Основное мероприятие "Информационное сопровождение деятельности администрации города Благовещенска в сфере туризма"</t>
  </si>
  <si>
    <t>Размещение информационно-аналитического материала в периодических печатных изданиях</t>
  </si>
  <si>
    <t>09 1 04 00000</t>
  </si>
  <si>
    <t>09 1 04 10790</t>
  </si>
  <si>
    <t>04 1 E1 5520F</t>
  </si>
  <si>
    <t>800</t>
  </si>
  <si>
    <t>Выполнение работ по ремонту бетонного основания площадки передвижного поста весового контроля</t>
  </si>
  <si>
    <t>02 1 01 10661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</si>
  <si>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</t>
  </si>
  <si>
    <t>09 2 01 10628</t>
  </si>
  <si>
    <t>Закупка оборудования для создания "умных" спортивных площадок</t>
  </si>
  <si>
    <t>06 0 02 L7530</t>
  </si>
  <si>
    <t>Субсидии казенным предприятиям на возмещение затрат, 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</si>
  <si>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03 1 03 10540</t>
  </si>
  <si>
    <t>08 1 01 10330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</si>
  <si>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</si>
  <si>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Дошкольное образовательное учреждение на 350 мест в Северном планировочном районе г. Благовещенск, Амурская область (в т.ч. проектные работы)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</si>
  <si>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</si>
  <si>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"Обеспечение мероприятий по расселению и ликвидации аварийного жилищного фонда"</t>
  </si>
  <si>
    <t>Переселение граждан, проживающих в ликвидируемом аварийном жилищном фонде</t>
  </si>
  <si>
    <t>01 7 00 00000</t>
  </si>
  <si>
    <t>01 7 01 00000</t>
  </si>
  <si>
    <t>01 7 01 70040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</si>
  <si>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дворов»).</t>
  </si>
  <si>
    <t>02 2 01 55051</t>
  </si>
  <si>
    <t>Автомобильная дорога по ул.Конная от ул.Пушкина до ул.Набережная, г.Благовещенск, Амурская область (прочие затраты)</t>
  </si>
  <si>
    <t>02 1 01 10662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</si>
  <si>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</si>
  <si>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04 1 01 88985</t>
  </si>
  <si>
    <t>Создание новых мест в общеобразовательных организациях (проведение государственной экспертизы)</t>
  </si>
  <si>
    <t>04 1 E1 55201</t>
  </si>
  <si>
    <t>04 1 01 10596</t>
  </si>
  <si>
    <t>Закупка товаров, работ и услуг для обеспечения  государственных (муниципальных) нужд</t>
  </si>
  <si>
    <t xml:space="preserve">Субсидии юридическим лицам на финансовое обеспечение (возмещение) затрат, связанных с содержанием мест общего пользования в местах массового отдыха  населения </t>
  </si>
  <si>
    <t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Запорожской области, Херсонской области и Украины, обучающихся в муниципальных общеобразовательных организациях города Благовещенска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</si>
  <si>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</si>
  <si>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Приложение № 4
к решению Благовещенской
городской Думы</t>
  </si>
  <si>
    <t>( в ред. от 08.12.2022 № 50/144)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</si>
</sst>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?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2"/>
      <charset val="204"/>
    </font>
    <font>
      <sz val="11"/>
      <color theme="9" tint="-0.49998474074526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2" fillId="0" borderId="0"/>
    <xf numFmtId="0" fontId="10" fillId="0" borderId="0"/>
    <xf numFmtId="0" fontId="2" fillId="0" borderId="0"/>
  </cellStyleXfs>
  <cellXfs count="111">
    <xf numFmtId="0" fontId="0" fillId="0" borderId="0" xfId="0"/>
    <xf numFmtId="0" fontId="3" fillId="0" borderId="0" xfId="1" applyFont="1" applyFill="1" applyAlignment="1">
      <alignment wrapText="1"/>
    </xf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1" fontId="7" fillId="0" borderId="0" xfId="1" applyNumberFormat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164" fontId="7" fillId="0" borderId="0" xfId="3" applyNumberFormat="1" applyFont="1" applyFill="1" applyBorder="1" applyAlignment="1"/>
    <xf numFmtId="1" fontId="3" fillId="0" borderId="0" xfId="1" applyNumberFormat="1" applyFont="1" applyFill="1" applyBorder="1" applyAlignment="1">
      <alignment wrapText="1"/>
    </xf>
    <xf numFmtId="164" fontId="3" fillId="0" borderId="0" xfId="3" applyNumberFormat="1" applyFont="1" applyFill="1" applyBorder="1" applyAlignment="1"/>
    <xf numFmtId="0" fontId="3" fillId="0" borderId="0" xfId="1" applyFont="1" applyFill="1" applyBorder="1" applyAlignment="1">
      <alignment wrapText="1"/>
    </xf>
    <xf numFmtId="49" fontId="3" fillId="0" borderId="0" xfId="4" applyNumberFormat="1" applyFont="1" applyFill="1" applyBorder="1" applyAlignment="1">
      <alignment horizontal="center"/>
    </xf>
    <xf numFmtId="0" fontId="3" fillId="0" borderId="0" xfId="4" applyFont="1" applyFill="1" applyBorder="1" applyAlignment="1">
      <alignment horizontal="center"/>
    </xf>
    <xf numFmtId="49" fontId="3" fillId="0" borderId="0" xfId="5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4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49" fontId="7" fillId="0" borderId="0" xfId="4" applyNumberFormat="1" applyFont="1" applyFill="1" applyBorder="1" applyAlignment="1">
      <alignment horizontal="center"/>
    </xf>
    <xf numFmtId="49" fontId="3" fillId="0" borderId="0" xfId="2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 wrapText="1"/>
    </xf>
    <xf numFmtId="49" fontId="3" fillId="0" borderId="0" xfId="4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49" fontId="3" fillId="0" borderId="0" xfId="6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49" fontId="3" fillId="0" borderId="0" xfId="7" applyNumberFormat="1" applyFont="1" applyFill="1" applyBorder="1" applyAlignment="1">
      <alignment horizontal="center"/>
    </xf>
    <xf numFmtId="0" fontId="3" fillId="0" borderId="0" xfId="7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164" fontId="3" fillId="0" borderId="0" xfId="4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justify"/>
    </xf>
    <xf numFmtId="164" fontId="5" fillId="0" borderId="0" xfId="0" applyNumberFormat="1" applyFont="1" applyFill="1" applyAlignment="1">
      <alignment horizontal="right"/>
    </xf>
    <xf numFmtId="164" fontId="3" fillId="0" borderId="0" xfId="3" applyNumberFormat="1" applyFont="1" applyFill="1" applyAlignment="1"/>
    <xf numFmtId="164" fontId="3" fillId="0" borderId="0" xfId="0" applyNumberFormat="1" applyFont="1" applyFill="1" applyBorder="1" applyAlignment="1">
      <alignment horizontal="right" wrapText="1"/>
    </xf>
    <xf numFmtId="164" fontId="7" fillId="0" borderId="0" xfId="3" applyNumberFormat="1" applyFont="1" applyFill="1" applyAlignment="1"/>
    <xf numFmtId="0" fontId="7" fillId="0" borderId="0" xfId="4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 wrapText="1"/>
    </xf>
    <xf numFmtId="0" fontId="3" fillId="0" borderId="0" xfId="0" applyFont="1" applyFill="1"/>
    <xf numFmtId="0" fontId="12" fillId="0" borderId="0" xfId="0" applyFont="1" applyFill="1"/>
    <xf numFmtId="0" fontId="1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4" applyFont="1" applyFill="1" applyAlignment="1">
      <alignment wrapText="1"/>
    </xf>
    <xf numFmtId="0" fontId="3" fillId="0" borderId="0" xfId="4" applyFont="1" applyFill="1" applyBorder="1" applyAlignment="1">
      <alignment wrapText="1"/>
    </xf>
    <xf numFmtId="1" fontId="3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12" fillId="0" borderId="0" xfId="0" applyFont="1" applyFill="1" applyAlignment="1"/>
    <xf numFmtId="164" fontId="12" fillId="0" borderId="0" xfId="0" applyNumberFormat="1" applyFont="1" applyFill="1" applyAlignment="1"/>
    <xf numFmtId="164" fontId="5" fillId="0" borderId="0" xfId="0" applyNumberFormat="1" applyFont="1" applyFill="1" applyAlignment="1"/>
    <xf numFmtId="1" fontId="7" fillId="0" borderId="0" xfId="1" applyNumberFormat="1" applyFont="1" applyFill="1" applyBorder="1" applyAlignment="1">
      <alignment horizontal="left" wrapText="1"/>
    </xf>
    <xf numFmtId="164" fontId="3" fillId="0" borderId="0" xfId="0" applyNumberFormat="1" applyFont="1" applyFill="1" applyAlignment="1"/>
    <xf numFmtId="0" fontId="3" fillId="0" borderId="0" xfId="1" applyFont="1" applyFill="1" applyBorder="1" applyAlignment="1">
      <alignment horizontal="left" wrapText="1"/>
    </xf>
    <xf numFmtId="1" fontId="3" fillId="0" borderId="0" xfId="5" applyNumberFormat="1" applyFont="1" applyFill="1" applyBorder="1" applyAlignment="1">
      <alignment horizontal="left" wrapText="1"/>
    </xf>
    <xf numFmtId="0" fontId="3" fillId="0" borderId="0" xfId="5" applyFont="1" applyFill="1" applyBorder="1" applyAlignment="1">
      <alignment horizontal="left" wrapText="1"/>
    </xf>
    <xf numFmtId="1" fontId="3" fillId="0" borderId="0" xfId="4" applyNumberFormat="1" applyFont="1" applyFill="1" applyBorder="1" applyAlignment="1">
      <alignment horizontal="left" wrapText="1"/>
    </xf>
    <xf numFmtId="0" fontId="3" fillId="0" borderId="0" xfId="4" applyFont="1" applyFill="1" applyAlignment="1">
      <alignment horizontal="left" wrapText="1"/>
    </xf>
    <xf numFmtId="0" fontId="3" fillId="0" borderId="0" xfId="1" applyFont="1" applyFill="1" applyAlignment="1">
      <alignment horizontal="left" wrapText="1"/>
    </xf>
    <xf numFmtId="164" fontId="14" fillId="0" borderId="0" xfId="0" applyNumberFormat="1" applyFont="1" applyFill="1" applyAlignment="1"/>
    <xf numFmtId="0" fontId="3" fillId="0" borderId="0" xfId="4" applyFont="1" applyFill="1" applyBorder="1" applyAlignment="1">
      <alignment horizontal="left" wrapText="1"/>
    </xf>
    <xf numFmtId="1" fontId="7" fillId="0" borderId="0" xfId="4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" fillId="0" borderId="0" xfId="4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2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 wrapText="1"/>
    </xf>
    <xf numFmtId="0" fontId="3" fillId="0" borderId="0" xfId="2" applyNumberFormat="1" applyFont="1" applyFill="1" applyBorder="1" applyAlignment="1">
      <alignment horizontal="left" wrapText="1"/>
    </xf>
    <xf numFmtId="166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Fill="1" applyAlignment="1">
      <alignment horizontal="left" wrapText="1"/>
    </xf>
    <xf numFmtId="0" fontId="7" fillId="0" borderId="0" xfId="1" applyFont="1" applyFill="1" applyBorder="1" applyAlignment="1">
      <alignment horizontal="left" wrapText="1"/>
    </xf>
    <xf numFmtId="0" fontId="3" fillId="0" borderId="0" xfId="0" applyFont="1" applyFill="1" applyAlignment="1"/>
    <xf numFmtId="4" fontId="3" fillId="0" borderId="0" xfId="7" applyNumberFormat="1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1" fontId="3" fillId="0" borderId="0" xfId="7" applyNumberFormat="1" applyFont="1" applyFill="1" applyBorder="1" applyAlignment="1">
      <alignment horizontal="left" wrapText="1"/>
    </xf>
    <xf numFmtId="4" fontId="3" fillId="0" borderId="0" xfId="4" applyNumberFormat="1" applyFont="1" applyFill="1" applyBorder="1" applyAlignment="1">
      <alignment horizontal="left" wrapText="1"/>
    </xf>
    <xf numFmtId="2" fontId="3" fillId="0" borderId="0" xfId="4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 wrapText="1"/>
    </xf>
    <xf numFmtId="0" fontId="7" fillId="0" borderId="0" xfId="4" applyFont="1" applyFill="1" applyBorder="1" applyAlignment="1">
      <alignment horizontal="left" wrapText="1"/>
    </xf>
    <xf numFmtId="164" fontId="6" fillId="0" borderId="0" xfId="0" applyNumberFormat="1" applyFont="1" applyFill="1" applyAlignment="1"/>
    <xf numFmtId="0" fontId="12" fillId="0" borderId="0" xfId="0" applyFont="1" applyFill="1" applyBorder="1" applyAlignment="1"/>
    <xf numFmtId="0" fontId="5" fillId="0" borderId="0" xfId="0" applyFont="1" applyFill="1" applyAlignment="1"/>
    <xf numFmtId="165" fontId="5" fillId="0" borderId="0" xfId="0" applyNumberFormat="1" applyFont="1" applyFill="1" applyAlignment="1"/>
    <xf numFmtId="1" fontId="3" fillId="0" borderId="0" xfId="1" applyNumberFormat="1" applyFont="1" applyFill="1" applyBorder="1" applyAlignment="1">
      <alignment horizontal="left" vertical="top" wrapText="1"/>
    </xf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0" fontId="3" fillId="0" borderId="0" xfId="4" applyFont="1" applyFill="1" applyBorder="1" applyAlignment="1">
      <alignment horizontal="left" vertical="top" wrapText="1"/>
    </xf>
    <xf numFmtId="49" fontId="3" fillId="0" borderId="0" xfId="4" applyNumberFormat="1" applyFont="1" applyFill="1" applyBorder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0" fontId="3" fillId="0" borderId="0" xfId="4" applyFont="1" applyFill="1" applyAlignment="1">
      <alignment vertical="top" wrapText="1"/>
    </xf>
    <xf numFmtId="0" fontId="3" fillId="0" borderId="0" xfId="3" applyFont="1" applyFill="1" applyBorder="1" applyAlignment="1">
      <alignment horizontal="left" vertical="top" wrapText="1"/>
    </xf>
    <xf numFmtId="0" fontId="6" fillId="0" borderId="0" xfId="1" applyFont="1" applyFill="1" applyAlignment="1">
      <alignment horizontal="center" wrapText="1"/>
    </xf>
    <xf numFmtId="0" fontId="3" fillId="0" borderId="0" xfId="4" applyFont="1" applyFill="1" applyAlignment="1">
      <alignment horizontal="left" vertical="top" wrapText="1"/>
    </xf>
    <xf numFmtId="0" fontId="3" fillId="0" borderId="0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5" fillId="0" borderId="0" xfId="1" applyFont="1" applyFill="1" applyBorder="1" applyAlignment="1">
      <alignment horizontal="center" vertical="top"/>
    </xf>
    <xf numFmtId="0" fontId="15" fillId="0" borderId="0" xfId="4" applyFont="1" applyFill="1" applyBorder="1" applyAlignment="1">
      <alignment horizontal="center" vertical="top"/>
    </xf>
    <xf numFmtId="1" fontId="3" fillId="2" borderId="0" xfId="1" applyNumberFormat="1" applyFont="1" applyFill="1" applyBorder="1" applyAlignment="1">
      <alignment horizontal="left" vertical="top" wrapText="1"/>
    </xf>
    <xf numFmtId="49" fontId="3" fillId="2" borderId="0" xfId="1" applyNumberFormat="1" applyFont="1" applyFill="1" applyBorder="1" applyAlignment="1">
      <alignment horizontal="center"/>
    </xf>
    <xf numFmtId="1" fontId="3" fillId="2" borderId="0" xfId="1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wrapText="1"/>
    </xf>
    <xf numFmtId="164" fontId="4" fillId="0" borderId="0" xfId="1" applyNumberFormat="1" applyFont="1" applyFill="1" applyBorder="1" applyAlignment="1">
      <alignment horizontal="left" wrapText="1"/>
    </xf>
    <xf numFmtId="164" fontId="4" fillId="0" borderId="0" xfId="1" applyNumberFormat="1" applyFont="1" applyFill="1" applyBorder="1" applyAlignment="1">
      <alignment horizontal="left"/>
    </xf>
    <xf numFmtId="164" fontId="4" fillId="0" borderId="0" xfId="0" applyNumberFormat="1" applyFont="1" applyFill="1" applyAlignment="1">
      <alignment horizontal="left"/>
    </xf>
    <xf numFmtId="1" fontId="3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wrapText="1"/>
    </xf>
  </cellXfs>
  <cellStyles count="8">
    <cellStyle name="Обычный" xfId="0" builtinId="0"/>
    <cellStyle name="Обычный 2" xfId="7"/>
    <cellStyle name="Обычный 3" xfId="1"/>
    <cellStyle name="Обычный 3 2" xfId="5"/>
    <cellStyle name="Обычный 4 2" xfId="2"/>
    <cellStyle name="Обычный 5" xfId="4"/>
    <cellStyle name="Обычный 6" xfId="3"/>
    <cellStyle name="Обычный_ноябрь 200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0"/>
  <sheetViews>
    <sheetView tabSelected="1" zoomScale="90" zoomScaleNormal="90" workbookViewId="0">
      <selection activeCell="F3" sqref="F3:G3"/>
    </sheetView>
  </sheetViews>
  <sheetFormatPr defaultRowHeight="15" x14ac:dyDescent="0.25"/>
  <cols>
    <col min="1" max="1" width="31.42578125" style="47" customWidth="1"/>
    <col min="2" max="2" width="9.140625" style="47"/>
    <col min="3" max="3" width="14.140625" style="47" customWidth="1"/>
    <col min="4" max="4" width="5.7109375" style="47" customWidth="1"/>
    <col min="5" max="5" width="16.85546875" style="48" customWidth="1"/>
    <col min="6" max="6" width="18" style="48" customWidth="1"/>
    <col min="7" max="7" width="17.7109375" style="48" customWidth="1"/>
    <col min="8" max="8" width="11.7109375" style="38" customWidth="1"/>
    <col min="9" max="9" width="9.140625" style="38"/>
    <col min="10" max="13" width="9.140625" style="39"/>
    <col min="14" max="14" width="8.7109375" style="39" customWidth="1"/>
    <col min="15" max="16384" width="9.140625" style="39"/>
  </cols>
  <sheetData>
    <row r="1" spans="1:9" ht="41.25" customHeight="1" x14ac:dyDescent="0.25">
      <c r="A1" s="1"/>
      <c r="B1" s="2"/>
      <c r="C1" s="2"/>
      <c r="D1" s="3"/>
      <c r="E1" s="49"/>
      <c r="F1" s="104" t="s">
        <v>704</v>
      </c>
      <c r="G1" s="105"/>
    </row>
    <row r="2" spans="1:9" ht="15.75" x14ac:dyDescent="0.25">
      <c r="A2" s="1"/>
      <c r="B2" s="2"/>
      <c r="C2" s="2"/>
      <c r="D2" s="3"/>
      <c r="E2" s="49"/>
      <c r="F2" s="106" t="s">
        <v>566</v>
      </c>
      <c r="G2" s="106"/>
    </row>
    <row r="3" spans="1:9" ht="15.75" x14ac:dyDescent="0.25">
      <c r="A3" s="1"/>
      <c r="B3" s="2"/>
      <c r="C3" s="2"/>
      <c r="D3" s="3"/>
      <c r="E3" s="49"/>
      <c r="F3" s="106" t="s">
        <v>705</v>
      </c>
      <c r="G3" s="106"/>
    </row>
    <row r="4" spans="1:9" ht="51" customHeight="1" x14ac:dyDescent="0.25">
      <c r="A4" s="103" t="s">
        <v>557</v>
      </c>
      <c r="B4" s="103"/>
      <c r="C4" s="103"/>
      <c r="D4" s="103"/>
      <c r="E4" s="103"/>
      <c r="F4" s="103"/>
      <c r="G4" s="103"/>
    </row>
    <row r="5" spans="1:9" ht="15.75" x14ac:dyDescent="0.25">
      <c r="A5" s="93"/>
      <c r="B5" s="93"/>
      <c r="C5" s="93"/>
      <c r="D5" s="93"/>
      <c r="E5" s="93"/>
      <c r="F5" s="93"/>
      <c r="G5" s="93"/>
    </row>
    <row r="6" spans="1:9" ht="15.75" x14ac:dyDescent="0.25">
      <c r="A6" s="1"/>
      <c r="B6" s="2"/>
      <c r="C6" s="2"/>
      <c r="D6" s="3"/>
      <c r="E6" s="49"/>
      <c r="G6" s="49" t="s">
        <v>0</v>
      </c>
    </row>
    <row r="7" spans="1:9" ht="18.75" customHeight="1" x14ac:dyDescent="0.25">
      <c r="A7" s="107" t="s">
        <v>1</v>
      </c>
      <c r="B7" s="108" t="s">
        <v>2</v>
      </c>
      <c r="C7" s="108" t="s">
        <v>3</v>
      </c>
      <c r="D7" s="109" t="s">
        <v>4</v>
      </c>
      <c r="E7" s="110" t="s">
        <v>659</v>
      </c>
      <c r="F7" s="102" t="s">
        <v>548</v>
      </c>
      <c r="G7" s="102"/>
    </row>
    <row r="8" spans="1:9" ht="22.5" customHeight="1" x14ac:dyDescent="0.25">
      <c r="A8" s="107"/>
      <c r="B8" s="108"/>
      <c r="C8" s="108"/>
      <c r="D8" s="109"/>
      <c r="E8" s="110"/>
      <c r="F8" s="46" t="s">
        <v>549</v>
      </c>
      <c r="G8" s="46" t="s">
        <v>550</v>
      </c>
    </row>
    <row r="9" spans="1:9" s="40" customFormat="1" ht="29.25" x14ac:dyDescent="0.25">
      <c r="A9" s="50" t="s">
        <v>5</v>
      </c>
      <c r="B9" s="5" t="s">
        <v>6</v>
      </c>
      <c r="C9" s="5"/>
      <c r="D9" s="26"/>
      <c r="E9" s="35">
        <f>E10+E14+E28+E45+E51+E62+E66+E58</f>
        <v>787571.3</v>
      </c>
      <c r="F9" s="35">
        <f>F10+F14+F28+F45+F51+F62+F66</f>
        <v>753349.39999999991</v>
      </c>
      <c r="G9" s="35">
        <f>G10+G14+G28+G45+G51+G62+G66</f>
        <v>750689.6</v>
      </c>
    </row>
    <row r="10" spans="1:9" ht="60" x14ac:dyDescent="0.25">
      <c r="A10" s="44" t="s">
        <v>33</v>
      </c>
      <c r="B10" s="6" t="s">
        <v>34</v>
      </c>
      <c r="C10" s="6"/>
      <c r="D10" s="7"/>
      <c r="E10" s="10">
        <f>E11</f>
        <v>3344.4</v>
      </c>
      <c r="F10" s="10">
        <f t="shared" ref="F10:G12" si="0">F11</f>
        <v>3478.1</v>
      </c>
      <c r="G10" s="10">
        <f t="shared" si="0"/>
        <v>3617.3</v>
      </c>
      <c r="H10" s="39"/>
      <c r="I10" s="39"/>
    </row>
    <row r="11" spans="1:9" x14ac:dyDescent="0.25">
      <c r="A11" s="44" t="s">
        <v>9</v>
      </c>
      <c r="B11" s="6" t="s">
        <v>34</v>
      </c>
      <c r="C11" s="6" t="s">
        <v>10</v>
      </c>
      <c r="D11" s="7"/>
      <c r="E11" s="10">
        <f>E12</f>
        <v>3344.4</v>
      </c>
      <c r="F11" s="10">
        <f t="shared" si="0"/>
        <v>3478.1</v>
      </c>
      <c r="G11" s="10">
        <f t="shared" si="0"/>
        <v>3617.3</v>
      </c>
      <c r="H11" s="39"/>
      <c r="I11" s="39"/>
    </row>
    <row r="12" spans="1:9" ht="30" x14ac:dyDescent="0.25">
      <c r="A12" s="44" t="s">
        <v>35</v>
      </c>
      <c r="B12" s="6" t="s">
        <v>34</v>
      </c>
      <c r="C12" s="6" t="s">
        <v>36</v>
      </c>
      <c r="D12" s="7"/>
      <c r="E12" s="10">
        <f>E13</f>
        <v>3344.4</v>
      </c>
      <c r="F12" s="10">
        <f t="shared" si="0"/>
        <v>3478.1</v>
      </c>
      <c r="G12" s="10">
        <f t="shared" si="0"/>
        <v>3617.3</v>
      </c>
      <c r="H12" s="39"/>
      <c r="I12" s="39"/>
    </row>
    <row r="13" spans="1:9" ht="120" x14ac:dyDescent="0.25">
      <c r="A13" s="44" t="s">
        <v>13</v>
      </c>
      <c r="B13" s="6" t="s">
        <v>34</v>
      </c>
      <c r="C13" s="6" t="s">
        <v>36</v>
      </c>
      <c r="D13" s="7">
        <v>100</v>
      </c>
      <c r="E13" s="10">
        <v>3344.4</v>
      </c>
      <c r="F13" s="33">
        <v>3478.1</v>
      </c>
      <c r="G13" s="51">
        <v>3617.3</v>
      </c>
      <c r="H13" s="39"/>
      <c r="I13" s="39"/>
    </row>
    <row r="14" spans="1:9" ht="90" x14ac:dyDescent="0.25">
      <c r="A14" s="44" t="s">
        <v>7</v>
      </c>
      <c r="B14" s="6" t="s">
        <v>8</v>
      </c>
      <c r="C14" s="6"/>
      <c r="D14" s="7"/>
      <c r="E14" s="10">
        <f>E15</f>
        <v>42145.7</v>
      </c>
      <c r="F14" s="10">
        <f>F15</f>
        <v>47209.799999999996</v>
      </c>
      <c r="G14" s="10">
        <f>G15</f>
        <v>49045.399999999994</v>
      </c>
      <c r="H14" s="39"/>
      <c r="I14" s="39"/>
    </row>
    <row r="15" spans="1:9" x14ac:dyDescent="0.25">
      <c r="A15" s="44" t="s">
        <v>9</v>
      </c>
      <c r="B15" s="6" t="s">
        <v>8</v>
      </c>
      <c r="C15" s="6" t="s">
        <v>10</v>
      </c>
      <c r="D15" s="7"/>
      <c r="E15" s="10">
        <f>E16+E18+E22+E20+E26</f>
        <v>42145.7</v>
      </c>
      <c r="F15" s="10">
        <f>F16+F18+F22+F20+F26</f>
        <v>47209.799999999996</v>
      </c>
      <c r="G15" s="10">
        <f>G16+G18+G22+G20+G26</f>
        <v>49045.399999999994</v>
      </c>
      <c r="H15" s="39"/>
      <c r="I15" s="39"/>
    </row>
    <row r="16" spans="1:9" ht="45" x14ac:dyDescent="0.25">
      <c r="A16" s="44" t="s">
        <v>11</v>
      </c>
      <c r="B16" s="6" t="s">
        <v>8</v>
      </c>
      <c r="C16" s="6" t="s">
        <v>12</v>
      </c>
      <c r="D16" s="7"/>
      <c r="E16" s="10">
        <f>E17</f>
        <v>3344.3</v>
      </c>
      <c r="F16" s="10">
        <f>F17</f>
        <v>3478.2</v>
      </c>
      <c r="G16" s="10">
        <f>G17</f>
        <v>3617.2</v>
      </c>
      <c r="H16" s="39"/>
      <c r="I16" s="39"/>
    </row>
    <row r="17" spans="1:9" ht="120" x14ac:dyDescent="0.25">
      <c r="A17" s="44" t="s">
        <v>13</v>
      </c>
      <c r="B17" s="6" t="s">
        <v>8</v>
      </c>
      <c r="C17" s="6" t="s">
        <v>12</v>
      </c>
      <c r="D17" s="7">
        <v>100</v>
      </c>
      <c r="E17" s="34">
        <v>3344.3</v>
      </c>
      <c r="F17" s="34">
        <v>3478.2</v>
      </c>
      <c r="G17" s="51">
        <v>3617.2</v>
      </c>
      <c r="H17" s="39"/>
      <c r="I17" s="39"/>
    </row>
    <row r="18" spans="1:9" ht="45" x14ac:dyDescent="0.25">
      <c r="A18" s="44" t="s">
        <v>14</v>
      </c>
      <c r="B18" s="6" t="s">
        <v>8</v>
      </c>
      <c r="C18" s="6" t="s">
        <v>15</v>
      </c>
      <c r="D18" s="7"/>
      <c r="E18" s="10">
        <f>E19</f>
        <v>0</v>
      </c>
      <c r="F18" s="10">
        <f>F19</f>
        <v>2838.1</v>
      </c>
      <c r="G18" s="10">
        <f>G19</f>
        <v>2951.6</v>
      </c>
      <c r="H18" s="39"/>
      <c r="I18" s="39"/>
    </row>
    <row r="19" spans="1:9" ht="120" customHeight="1" x14ac:dyDescent="0.25">
      <c r="A19" s="44" t="s">
        <v>13</v>
      </c>
      <c r="B19" s="6" t="s">
        <v>8</v>
      </c>
      <c r="C19" s="6" t="s">
        <v>15</v>
      </c>
      <c r="D19" s="7">
        <v>100</v>
      </c>
      <c r="E19" s="10">
        <f>2729-2729</f>
        <v>0</v>
      </c>
      <c r="F19" s="10">
        <v>2838.1</v>
      </c>
      <c r="G19" s="51">
        <v>2951.6</v>
      </c>
      <c r="H19" s="39"/>
      <c r="I19" s="39"/>
    </row>
    <row r="20" spans="1:9" ht="45" x14ac:dyDescent="0.25">
      <c r="A20" s="44" t="s">
        <v>16</v>
      </c>
      <c r="B20" s="6" t="s">
        <v>8</v>
      </c>
      <c r="C20" s="6" t="s">
        <v>17</v>
      </c>
      <c r="D20" s="7"/>
      <c r="E20" s="10">
        <f>E21</f>
        <v>0</v>
      </c>
      <c r="F20" s="10">
        <f>F21</f>
        <v>2638.6</v>
      </c>
      <c r="G20" s="10">
        <f>G21</f>
        <v>2744.1</v>
      </c>
      <c r="H20" s="39"/>
      <c r="I20" s="39"/>
    </row>
    <row r="21" spans="1:9" ht="120" x14ac:dyDescent="0.25">
      <c r="A21" s="44" t="s">
        <v>13</v>
      </c>
      <c r="B21" s="6" t="s">
        <v>8</v>
      </c>
      <c r="C21" s="6" t="s">
        <v>17</v>
      </c>
      <c r="D21" s="7">
        <v>100</v>
      </c>
      <c r="E21" s="10">
        <v>0</v>
      </c>
      <c r="F21" s="10">
        <v>2638.6</v>
      </c>
      <c r="G21" s="51">
        <v>2744.1</v>
      </c>
      <c r="H21" s="39"/>
      <c r="I21" s="39"/>
    </row>
    <row r="22" spans="1:9" ht="45" x14ac:dyDescent="0.25">
      <c r="A22" s="52" t="s">
        <v>18</v>
      </c>
      <c r="B22" s="6" t="s">
        <v>8</v>
      </c>
      <c r="C22" s="6" t="s">
        <v>19</v>
      </c>
      <c r="D22" s="7"/>
      <c r="E22" s="10">
        <f>E23+E24+E25</f>
        <v>24281.9</v>
      </c>
      <c r="F22" s="10">
        <f>F23+F24</f>
        <v>24148.399999999998</v>
      </c>
      <c r="G22" s="10">
        <f>G23+G24</f>
        <v>25061.7</v>
      </c>
      <c r="H22" s="39"/>
      <c r="I22" s="39"/>
    </row>
    <row r="23" spans="1:9" ht="120" customHeight="1" x14ac:dyDescent="0.25">
      <c r="A23" s="44" t="s">
        <v>13</v>
      </c>
      <c r="B23" s="6" t="s">
        <v>8</v>
      </c>
      <c r="C23" s="6" t="s">
        <v>19</v>
      </c>
      <c r="D23" s="7">
        <v>100</v>
      </c>
      <c r="E23" s="10">
        <v>21514.400000000001</v>
      </c>
      <c r="F23" s="10">
        <v>22778.3</v>
      </c>
      <c r="G23" s="51">
        <v>23686</v>
      </c>
      <c r="H23" s="39"/>
      <c r="I23" s="39"/>
    </row>
    <row r="24" spans="1:9" ht="45.75" customHeight="1" x14ac:dyDescent="0.25">
      <c r="A24" s="44" t="s">
        <v>540</v>
      </c>
      <c r="B24" s="6" t="s">
        <v>8</v>
      </c>
      <c r="C24" s="6" t="s">
        <v>19</v>
      </c>
      <c r="D24" s="7">
        <v>200</v>
      </c>
      <c r="E24" s="10">
        <v>1503.3</v>
      </c>
      <c r="F24" s="10">
        <v>1370.1</v>
      </c>
      <c r="G24" s="51">
        <v>1375.7</v>
      </c>
      <c r="H24" s="39"/>
      <c r="I24" s="39"/>
    </row>
    <row r="25" spans="1:9" ht="30" x14ac:dyDescent="0.25">
      <c r="A25" s="44" t="s">
        <v>20</v>
      </c>
      <c r="B25" s="6" t="s">
        <v>8</v>
      </c>
      <c r="C25" s="6" t="s">
        <v>19</v>
      </c>
      <c r="D25" s="7">
        <v>300</v>
      </c>
      <c r="E25" s="10">
        <v>1264.2</v>
      </c>
      <c r="F25" s="10">
        <v>0</v>
      </c>
      <c r="G25" s="51">
        <v>0</v>
      </c>
      <c r="H25" s="39"/>
      <c r="I25" s="39"/>
    </row>
    <row r="26" spans="1:9" ht="45" x14ac:dyDescent="0.25">
      <c r="A26" s="44" t="s">
        <v>21</v>
      </c>
      <c r="B26" s="6" t="s">
        <v>8</v>
      </c>
      <c r="C26" s="6" t="s">
        <v>22</v>
      </c>
      <c r="D26" s="7"/>
      <c r="E26" s="10">
        <f>E27</f>
        <v>14519.5</v>
      </c>
      <c r="F26" s="10">
        <f>F27</f>
        <v>14106.5</v>
      </c>
      <c r="G26" s="10">
        <f>G27</f>
        <v>14670.8</v>
      </c>
      <c r="H26" s="39"/>
      <c r="I26" s="39"/>
    </row>
    <row r="27" spans="1:9" ht="120" x14ac:dyDescent="0.25">
      <c r="A27" s="44" t="s">
        <v>13</v>
      </c>
      <c r="B27" s="6" t="s">
        <v>8</v>
      </c>
      <c r="C27" s="6" t="s">
        <v>22</v>
      </c>
      <c r="D27" s="7">
        <v>100</v>
      </c>
      <c r="E27" s="10">
        <v>14519.5</v>
      </c>
      <c r="F27" s="10">
        <v>14106.5</v>
      </c>
      <c r="G27" s="51">
        <v>14670.8</v>
      </c>
      <c r="H27" s="39"/>
      <c r="I27" s="39"/>
    </row>
    <row r="28" spans="1:9" ht="120" x14ac:dyDescent="0.25">
      <c r="A28" s="44" t="s">
        <v>37</v>
      </c>
      <c r="B28" s="6" t="s">
        <v>38</v>
      </c>
      <c r="C28" s="6"/>
      <c r="D28" s="7"/>
      <c r="E28" s="10">
        <f>E29</f>
        <v>315208</v>
      </c>
      <c r="F28" s="10">
        <f>F29</f>
        <v>323081.5</v>
      </c>
      <c r="G28" s="10">
        <f>G29</f>
        <v>335720.69999999995</v>
      </c>
      <c r="H28" s="39"/>
      <c r="I28" s="39"/>
    </row>
    <row r="29" spans="1:9" x14ac:dyDescent="0.25">
      <c r="A29" s="44" t="s">
        <v>9</v>
      </c>
      <c r="B29" s="6" t="s">
        <v>38</v>
      </c>
      <c r="C29" s="6" t="s">
        <v>10</v>
      </c>
      <c r="D29" s="7"/>
      <c r="E29" s="10">
        <f>E30+E35</f>
        <v>315208</v>
      </c>
      <c r="F29" s="10">
        <f>F30+F35</f>
        <v>323081.5</v>
      </c>
      <c r="G29" s="10">
        <f>G30+G35</f>
        <v>335720.69999999995</v>
      </c>
      <c r="H29" s="39"/>
      <c r="I29" s="39"/>
    </row>
    <row r="30" spans="1:9" ht="60" customHeight="1" x14ac:dyDescent="0.25">
      <c r="A30" s="52" t="s">
        <v>39</v>
      </c>
      <c r="B30" s="6" t="s">
        <v>38</v>
      </c>
      <c r="C30" s="6" t="s">
        <v>40</v>
      </c>
      <c r="D30" s="7"/>
      <c r="E30" s="10">
        <f>SUM(E31:E34)</f>
        <v>304682.40000000002</v>
      </c>
      <c r="F30" s="10">
        <f>SUM(F31:F34)</f>
        <v>311846.3</v>
      </c>
      <c r="G30" s="10">
        <f>SUM(G31:G34)</f>
        <v>323927.59999999998</v>
      </c>
      <c r="H30" s="39"/>
      <c r="I30" s="39"/>
    </row>
    <row r="31" spans="1:9" ht="120" x14ac:dyDescent="0.25">
      <c r="A31" s="44" t="s">
        <v>13</v>
      </c>
      <c r="B31" s="6" t="s">
        <v>38</v>
      </c>
      <c r="C31" s="6" t="s">
        <v>40</v>
      </c>
      <c r="D31" s="7">
        <v>100</v>
      </c>
      <c r="E31" s="33">
        <v>280982.59999999998</v>
      </c>
      <c r="F31" s="33">
        <v>291413.7</v>
      </c>
      <c r="G31" s="51">
        <v>303408.59999999998</v>
      </c>
      <c r="H31" s="39"/>
      <c r="I31" s="39"/>
    </row>
    <row r="32" spans="1:9" ht="45.75" customHeight="1" x14ac:dyDescent="0.25">
      <c r="A32" s="44" t="s">
        <v>540</v>
      </c>
      <c r="B32" s="6" t="s">
        <v>38</v>
      </c>
      <c r="C32" s="6" t="s">
        <v>40</v>
      </c>
      <c r="D32" s="7">
        <v>200</v>
      </c>
      <c r="E32" s="33">
        <v>18123.7</v>
      </c>
      <c r="F32" s="33">
        <v>17773.099999999999</v>
      </c>
      <c r="G32" s="51">
        <v>17853.5</v>
      </c>
      <c r="H32" s="39"/>
      <c r="I32" s="39"/>
    </row>
    <row r="33" spans="1:9" ht="30" x14ac:dyDescent="0.25">
      <c r="A33" s="44" t="s">
        <v>20</v>
      </c>
      <c r="B33" s="6" t="s">
        <v>38</v>
      </c>
      <c r="C33" s="6" t="s">
        <v>40</v>
      </c>
      <c r="D33" s="7">
        <v>300</v>
      </c>
      <c r="E33" s="33">
        <v>3336.4</v>
      </c>
      <c r="F33" s="33">
        <v>1000</v>
      </c>
      <c r="G33" s="51">
        <v>1000</v>
      </c>
      <c r="H33" s="39"/>
      <c r="I33" s="39"/>
    </row>
    <row r="34" spans="1:9" x14ac:dyDescent="0.25">
      <c r="A34" s="52" t="s">
        <v>41</v>
      </c>
      <c r="B34" s="6" t="s">
        <v>38</v>
      </c>
      <c r="C34" s="6" t="s">
        <v>40</v>
      </c>
      <c r="D34" s="7">
        <v>800</v>
      </c>
      <c r="E34" s="33">
        <v>2239.6999999999998</v>
      </c>
      <c r="F34" s="33">
        <v>1659.5</v>
      </c>
      <c r="G34" s="51">
        <v>1665.5</v>
      </c>
      <c r="H34" s="39"/>
      <c r="I34" s="39"/>
    </row>
    <row r="35" spans="1:9" ht="30" x14ac:dyDescent="0.25">
      <c r="A35" s="52" t="s">
        <v>42</v>
      </c>
      <c r="B35" s="12" t="s">
        <v>38</v>
      </c>
      <c r="C35" s="12" t="s">
        <v>43</v>
      </c>
      <c r="D35" s="6"/>
      <c r="E35" s="33">
        <f>E36+E43+E41+E39</f>
        <v>10525.6</v>
      </c>
      <c r="F35" s="33">
        <f>F36+F43+F41+F39</f>
        <v>11235.2</v>
      </c>
      <c r="G35" s="33">
        <f>G36+G43+G41+G39</f>
        <v>11793.1</v>
      </c>
      <c r="H35" s="39"/>
      <c r="I35" s="39"/>
    </row>
    <row r="36" spans="1:9" ht="120.75" customHeight="1" x14ac:dyDescent="0.25">
      <c r="A36" s="44" t="s">
        <v>559</v>
      </c>
      <c r="B36" s="6" t="s">
        <v>38</v>
      </c>
      <c r="C36" s="13" t="s">
        <v>44</v>
      </c>
      <c r="D36" s="7"/>
      <c r="E36" s="33">
        <f>SUM(E37:E38)</f>
        <v>3155.2000000000003</v>
      </c>
      <c r="F36" s="33">
        <f>SUM(F37:F38)</f>
        <v>3155.2000000000003</v>
      </c>
      <c r="G36" s="33">
        <f>SUM(G37:G38)</f>
        <v>3155.2000000000003</v>
      </c>
      <c r="H36" s="39"/>
      <c r="I36" s="39"/>
    </row>
    <row r="37" spans="1:9" ht="120" x14ac:dyDescent="0.25">
      <c r="A37" s="44" t="s">
        <v>13</v>
      </c>
      <c r="B37" s="6" t="s">
        <v>38</v>
      </c>
      <c r="C37" s="13" t="s">
        <v>44</v>
      </c>
      <c r="D37" s="7">
        <v>100</v>
      </c>
      <c r="E37" s="33">
        <v>3122.8</v>
      </c>
      <c r="F37" s="33">
        <v>3122.8</v>
      </c>
      <c r="G37" s="51">
        <v>3122.8</v>
      </c>
      <c r="H37" s="39"/>
      <c r="I37" s="39"/>
    </row>
    <row r="38" spans="1:9" ht="45.75" customHeight="1" x14ac:dyDescent="0.25">
      <c r="A38" s="44" t="s">
        <v>540</v>
      </c>
      <c r="B38" s="6" t="s">
        <v>38</v>
      </c>
      <c r="C38" s="13" t="s">
        <v>44</v>
      </c>
      <c r="D38" s="7">
        <v>200</v>
      </c>
      <c r="E38" s="33">
        <v>32.4</v>
      </c>
      <c r="F38" s="33">
        <v>32.4</v>
      </c>
      <c r="G38" s="33">
        <v>32.4</v>
      </c>
      <c r="H38" s="39"/>
      <c r="I38" s="39"/>
    </row>
    <row r="39" spans="1:9" ht="120" x14ac:dyDescent="0.25">
      <c r="A39" s="44" t="s">
        <v>624</v>
      </c>
      <c r="B39" s="6" t="s">
        <v>38</v>
      </c>
      <c r="C39" s="13" t="s">
        <v>625</v>
      </c>
      <c r="D39" s="7"/>
      <c r="E39" s="33">
        <f>E40</f>
        <v>0</v>
      </c>
      <c r="F39" s="33">
        <f t="shared" ref="F39:G39" si="1">F40</f>
        <v>709.6</v>
      </c>
      <c r="G39" s="33">
        <f t="shared" si="1"/>
        <v>1267.5</v>
      </c>
      <c r="H39" s="39"/>
      <c r="I39" s="39"/>
    </row>
    <row r="40" spans="1:9" ht="120" x14ac:dyDescent="0.25">
      <c r="A40" s="44" t="s">
        <v>13</v>
      </c>
      <c r="B40" s="6" t="s">
        <v>38</v>
      </c>
      <c r="C40" s="13" t="s">
        <v>625</v>
      </c>
      <c r="D40" s="7">
        <v>100</v>
      </c>
      <c r="E40" s="33">
        <v>0</v>
      </c>
      <c r="F40" s="33">
        <v>709.6</v>
      </c>
      <c r="G40" s="33">
        <v>1267.5</v>
      </c>
      <c r="H40" s="39"/>
      <c r="I40" s="39"/>
    </row>
    <row r="41" spans="1:9" ht="195" x14ac:dyDescent="0.25">
      <c r="A41" s="44" t="s">
        <v>560</v>
      </c>
      <c r="B41" s="6" t="s">
        <v>38</v>
      </c>
      <c r="C41" s="6" t="s">
        <v>45</v>
      </c>
      <c r="D41" s="6"/>
      <c r="E41" s="33">
        <f>SUM(E42:E42)</f>
        <v>3502.1000000000004</v>
      </c>
      <c r="F41" s="33">
        <f>SUM(F42:F42)</f>
        <v>3502.1000000000004</v>
      </c>
      <c r="G41" s="33">
        <f>SUM(G42:G42)</f>
        <v>3502.1000000000004</v>
      </c>
      <c r="H41" s="39"/>
      <c r="I41" s="39"/>
    </row>
    <row r="42" spans="1:9" ht="120" x14ac:dyDescent="0.25">
      <c r="A42" s="44" t="s">
        <v>13</v>
      </c>
      <c r="B42" s="6" t="s">
        <v>38</v>
      </c>
      <c r="C42" s="6" t="s">
        <v>45</v>
      </c>
      <c r="D42" s="6" t="s">
        <v>46</v>
      </c>
      <c r="E42" s="33">
        <v>3502.1000000000004</v>
      </c>
      <c r="F42" s="33">
        <v>3502.1000000000004</v>
      </c>
      <c r="G42" s="51">
        <v>3502.1000000000004</v>
      </c>
      <c r="H42" s="39"/>
      <c r="I42" s="39"/>
    </row>
    <row r="43" spans="1:9" ht="75" x14ac:dyDescent="0.25">
      <c r="A43" s="44" t="s">
        <v>562</v>
      </c>
      <c r="B43" s="6" t="s">
        <v>38</v>
      </c>
      <c r="C43" s="13" t="s">
        <v>48</v>
      </c>
      <c r="D43" s="7"/>
      <c r="E43" s="33">
        <f>SUM(E44:E44)</f>
        <v>3868.3</v>
      </c>
      <c r="F43" s="33">
        <f>SUM(F44:F44)</f>
        <v>3868.2999999999997</v>
      </c>
      <c r="G43" s="33">
        <f>SUM(G44:G44)</f>
        <v>3868.3</v>
      </c>
      <c r="H43" s="39"/>
      <c r="I43" s="39"/>
    </row>
    <row r="44" spans="1:9" ht="120" x14ac:dyDescent="0.25">
      <c r="A44" s="44" t="s">
        <v>13</v>
      </c>
      <c r="B44" s="6" t="s">
        <v>38</v>
      </c>
      <c r="C44" s="13" t="s">
        <v>48</v>
      </c>
      <c r="D44" s="7">
        <v>100</v>
      </c>
      <c r="E44" s="33">
        <v>3868.3</v>
      </c>
      <c r="F44" s="33">
        <v>3868.2999999999997</v>
      </c>
      <c r="G44" s="51">
        <v>3868.3</v>
      </c>
      <c r="H44" s="39"/>
      <c r="I44" s="39"/>
    </row>
    <row r="45" spans="1:9" x14ac:dyDescent="0.25">
      <c r="A45" s="53" t="s">
        <v>49</v>
      </c>
      <c r="B45" s="14" t="s">
        <v>50</v>
      </c>
      <c r="C45" s="15"/>
      <c r="D45" s="7"/>
      <c r="E45" s="33">
        <f>E46</f>
        <v>483.59999999999997</v>
      </c>
      <c r="F45" s="33">
        <f t="shared" ref="F45:G47" si="2">F46</f>
        <v>13.5</v>
      </c>
      <c r="G45" s="33">
        <f t="shared" si="2"/>
        <v>21.4</v>
      </c>
      <c r="H45" s="39"/>
      <c r="I45" s="39"/>
    </row>
    <row r="46" spans="1:9" ht="15.75" customHeight="1" x14ac:dyDescent="0.25">
      <c r="A46" s="44" t="s">
        <v>9</v>
      </c>
      <c r="B46" s="14" t="s">
        <v>50</v>
      </c>
      <c r="C46" s="6" t="s">
        <v>10</v>
      </c>
      <c r="D46" s="7"/>
      <c r="E46" s="33">
        <f>E47</f>
        <v>483.59999999999997</v>
      </c>
      <c r="F46" s="33">
        <f t="shared" si="2"/>
        <v>13.5</v>
      </c>
      <c r="G46" s="33">
        <f t="shared" si="2"/>
        <v>21.4</v>
      </c>
      <c r="H46" s="39"/>
      <c r="I46" s="39"/>
    </row>
    <row r="47" spans="1:9" ht="30" x14ac:dyDescent="0.25">
      <c r="A47" s="54" t="s">
        <v>42</v>
      </c>
      <c r="B47" s="14" t="s">
        <v>50</v>
      </c>
      <c r="C47" s="14" t="s">
        <v>43</v>
      </c>
      <c r="D47" s="7"/>
      <c r="E47" s="33">
        <f>E48</f>
        <v>483.59999999999997</v>
      </c>
      <c r="F47" s="33">
        <f t="shared" si="2"/>
        <v>13.5</v>
      </c>
      <c r="G47" s="33">
        <f t="shared" si="2"/>
        <v>21.4</v>
      </c>
      <c r="H47" s="39"/>
      <c r="I47" s="39"/>
    </row>
    <row r="48" spans="1:9" ht="105" x14ac:dyDescent="0.25">
      <c r="A48" s="52" t="s">
        <v>561</v>
      </c>
      <c r="B48" s="14" t="s">
        <v>50</v>
      </c>
      <c r="C48" s="15" t="s">
        <v>51</v>
      </c>
      <c r="D48" s="7"/>
      <c r="E48" s="33">
        <f>E50+E49</f>
        <v>483.59999999999997</v>
      </c>
      <c r="F48" s="33">
        <f>F50</f>
        <v>13.5</v>
      </c>
      <c r="G48" s="33">
        <f>G50</f>
        <v>21.4</v>
      </c>
      <c r="H48" s="39"/>
      <c r="I48" s="39"/>
    </row>
    <row r="49" spans="1:9" ht="45.75" customHeight="1" x14ac:dyDescent="0.25">
      <c r="A49" s="44" t="s">
        <v>540</v>
      </c>
      <c r="B49" s="14" t="s">
        <v>50</v>
      </c>
      <c r="C49" s="15" t="s">
        <v>51</v>
      </c>
      <c r="D49" s="7">
        <v>200</v>
      </c>
      <c r="E49" s="33">
        <v>325.7</v>
      </c>
      <c r="F49" s="33">
        <v>0</v>
      </c>
      <c r="G49" s="33">
        <v>0</v>
      </c>
      <c r="H49" s="39"/>
      <c r="I49" s="39"/>
    </row>
    <row r="50" spans="1:9" ht="60" x14ac:dyDescent="0.25">
      <c r="A50" s="52" t="s">
        <v>52</v>
      </c>
      <c r="B50" s="14" t="s">
        <v>50</v>
      </c>
      <c r="C50" s="15" t="s">
        <v>51</v>
      </c>
      <c r="D50" s="7">
        <v>600</v>
      </c>
      <c r="E50" s="10">
        <v>157.89999999999998</v>
      </c>
      <c r="F50" s="10">
        <v>13.5</v>
      </c>
      <c r="G50" s="51">
        <v>21.4</v>
      </c>
      <c r="H50" s="39"/>
      <c r="I50" s="39"/>
    </row>
    <row r="51" spans="1:9" ht="61.5" customHeight="1" x14ac:dyDescent="0.25">
      <c r="A51" s="44" t="s">
        <v>284</v>
      </c>
      <c r="B51" s="6" t="s">
        <v>285</v>
      </c>
      <c r="C51" s="6"/>
      <c r="D51" s="7"/>
      <c r="E51" s="10">
        <f t="shared" ref="E51:G52" si="3">E52</f>
        <v>81851</v>
      </c>
      <c r="F51" s="10">
        <f t="shared" si="3"/>
        <v>77664.599999999991</v>
      </c>
      <c r="G51" s="10">
        <f t="shared" si="3"/>
        <v>80653.5</v>
      </c>
      <c r="H51" s="39"/>
      <c r="I51" s="39"/>
    </row>
    <row r="52" spans="1:9" x14ac:dyDescent="0.25">
      <c r="A52" s="44" t="s">
        <v>9</v>
      </c>
      <c r="B52" s="6" t="s">
        <v>285</v>
      </c>
      <c r="C52" s="6" t="s">
        <v>10</v>
      </c>
      <c r="D52" s="7"/>
      <c r="E52" s="10">
        <f t="shared" si="3"/>
        <v>81851</v>
      </c>
      <c r="F52" s="10">
        <f t="shared" si="3"/>
        <v>77664.599999999991</v>
      </c>
      <c r="G52" s="10">
        <f t="shared" si="3"/>
        <v>80653.5</v>
      </c>
      <c r="H52" s="39"/>
      <c r="I52" s="39"/>
    </row>
    <row r="53" spans="1:9" ht="75" x14ac:dyDescent="0.25">
      <c r="A53" s="52" t="s">
        <v>39</v>
      </c>
      <c r="B53" s="6" t="s">
        <v>285</v>
      </c>
      <c r="C53" s="6" t="s">
        <v>40</v>
      </c>
      <c r="D53" s="7"/>
      <c r="E53" s="10">
        <f>SUM(E54:E57)</f>
        <v>81851</v>
      </c>
      <c r="F53" s="10">
        <f>SUM(F54:F57)</f>
        <v>77664.599999999991</v>
      </c>
      <c r="G53" s="10">
        <f>SUM(G54:G57)</f>
        <v>80653.5</v>
      </c>
      <c r="H53" s="39"/>
      <c r="I53" s="39"/>
    </row>
    <row r="54" spans="1:9" ht="120" x14ac:dyDescent="0.25">
      <c r="A54" s="44" t="s">
        <v>13</v>
      </c>
      <c r="B54" s="6" t="s">
        <v>285</v>
      </c>
      <c r="C54" s="6" t="s">
        <v>40</v>
      </c>
      <c r="D54" s="7">
        <v>100</v>
      </c>
      <c r="E54" s="10">
        <v>76103.600000000006</v>
      </c>
      <c r="F54" s="10">
        <v>74387.3</v>
      </c>
      <c r="G54" s="51">
        <v>77362.899999999994</v>
      </c>
      <c r="H54" s="39"/>
      <c r="I54" s="39"/>
    </row>
    <row r="55" spans="1:9" ht="45.75" customHeight="1" x14ac:dyDescent="0.25">
      <c r="A55" s="44" t="s">
        <v>540</v>
      </c>
      <c r="B55" s="6" t="s">
        <v>285</v>
      </c>
      <c r="C55" s="6" t="s">
        <v>40</v>
      </c>
      <c r="D55" s="7">
        <v>200</v>
      </c>
      <c r="E55" s="10">
        <v>4147.8</v>
      </c>
      <c r="F55" s="10">
        <v>3217.9</v>
      </c>
      <c r="G55" s="51">
        <v>3231</v>
      </c>
      <c r="H55" s="39"/>
      <c r="I55" s="39"/>
    </row>
    <row r="56" spans="1:9" ht="30" x14ac:dyDescent="0.25">
      <c r="A56" s="44" t="s">
        <v>20</v>
      </c>
      <c r="B56" s="6" t="s">
        <v>285</v>
      </c>
      <c r="C56" s="6" t="s">
        <v>40</v>
      </c>
      <c r="D56" s="7">
        <v>300</v>
      </c>
      <c r="E56" s="10">
        <v>1506.4</v>
      </c>
      <c r="F56" s="10">
        <v>0</v>
      </c>
      <c r="G56" s="51">
        <v>0</v>
      </c>
      <c r="H56" s="39"/>
      <c r="I56" s="39"/>
    </row>
    <row r="57" spans="1:9" x14ac:dyDescent="0.25">
      <c r="A57" s="52" t="s">
        <v>41</v>
      </c>
      <c r="B57" s="6" t="s">
        <v>285</v>
      </c>
      <c r="C57" s="6" t="s">
        <v>40</v>
      </c>
      <c r="D57" s="7">
        <v>800</v>
      </c>
      <c r="E57" s="10">
        <v>93.200000000000017</v>
      </c>
      <c r="F57" s="10">
        <v>59.400000000000006</v>
      </c>
      <c r="G57" s="51">
        <v>59.599999999999994</v>
      </c>
      <c r="H57" s="39"/>
      <c r="I57" s="39"/>
    </row>
    <row r="58" spans="1:9" ht="30" x14ac:dyDescent="0.25">
      <c r="A58" s="9" t="s">
        <v>632</v>
      </c>
      <c r="B58" s="6" t="s">
        <v>631</v>
      </c>
      <c r="C58" s="6"/>
      <c r="D58" s="7"/>
      <c r="E58" s="10">
        <f>E59</f>
        <v>2033.3</v>
      </c>
      <c r="F58" s="10">
        <f t="shared" ref="F58:G59" si="4">F59</f>
        <v>0</v>
      </c>
      <c r="G58" s="10">
        <f t="shared" si="4"/>
        <v>0</v>
      </c>
      <c r="H58" s="39"/>
      <c r="I58" s="39"/>
    </row>
    <row r="59" spans="1:9" x14ac:dyDescent="0.25">
      <c r="A59" s="9" t="s">
        <v>9</v>
      </c>
      <c r="B59" s="6" t="s">
        <v>631</v>
      </c>
      <c r="C59" s="45" t="s">
        <v>10</v>
      </c>
      <c r="D59" s="16"/>
      <c r="E59" s="10">
        <f>E60</f>
        <v>2033.3</v>
      </c>
      <c r="F59" s="10">
        <f t="shared" si="4"/>
        <v>0</v>
      </c>
      <c r="G59" s="10">
        <f t="shared" si="4"/>
        <v>0</v>
      </c>
      <c r="H59" s="39"/>
      <c r="I59" s="39"/>
    </row>
    <row r="60" spans="1:9" ht="30" x14ac:dyDescent="0.25">
      <c r="A60" s="9" t="s">
        <v>633</v>
      </c>
      <c r="B60" s="6" t="s">
        <v>631</v>
      </c>
      <c r="C60" s="45" t="s">
        <v>634</v>
      </c>
      <c r="D60" s="16"/>
      <c r="E60" s="10">
        <f>E61</f>
        <v>2033.3</v>
      </c>
      <c r="F60" s="10">
        <v>0</v>
      </c>
      <c r="G60" s="51">
        <v>0</v>
      </c>
      <c r="H60" s="39"/>
      <c r="I60" s="39"/>
    </row>
    <row r="61" spans="1:9" x14ac:dyDescent="0.25">
      <c r="A61" s="1" t="s">
        <v>41</v>
      </c>
      <c r="B61" s="6" t="s">
        <v>631</v>
      </c>
      <c r="C61" s="45" t="s">
        <v>634</v>
      </c>
      <c r="D61" s="16">
        <v>800</v>
      </c>
      <c r="E61" s="10">
        <v>2033.3</v>
      </c>
      <c r="F61" s="10">
        <v>0</v>
      </c>
      <c r="G61" s="51">
        <v>0</v>
      </c>
      <c r="H61" s="39"/>
      <c r="I61" s="39"/>
    </row>
    <row r="62" spans="1:9" x14ac:dyDescent="0.25">
      <c r="A62" s="44" t="s">
        <v>286</v>
      </c>
      <c r="B62" s="6" t="s">
        <v>287</v>
      </c>
      <c r="C62" s="6"/>
      <c r="D62" s="7"/>
      <c r="E62" s="10">
        <f>E63</f>
        <v>25966.400000000001</v>
      </c>
      <c r="F62" s="10">
        <f t="shared" ref="F62:G64" si="5">F63</f>
        <v>50000</v>
      </c>
      <c r="G62" s="10">
        <f t="shared" si="5"/>
        <v>21796.7</v>
      </c>
      <c r="H62" s="39"/>
      <c r="I62" s="39"/>
    </row>
    <row r="63" spans="1:9" ht="18.75" customHeight="1" x14ac:dyDescent="0.25">
      <c r="A63" s="44" t="s">
        <v>9</v>
      </c>
      <c r="B63" s="6" t="s">
        <v>287</v>
      </c>
      <c r="C63" s="6" t="s">
        <v>10</v>
      </c>
      <c r="D63" s="7"/>
      <c r="E63" s="10">
        <f>E64</f>
        <v>25966.400000000001</v>
      </c>
      <c r="F63" s="10">
        <f t="shared" si="5"/>
        <v>50000</v>
      </c>
      <c r="G63" s="10">
        <f t="shared" si="5"/>
        <v>21796.7</v>
      </c>
      <c r="H63" s="39"/>
      <c r="I63" s="39"/>
    </row>
    <row r="64" spans="1:9" ht="30" x14ac:dyDescent="0.25">
      <c r="A64" s="44" t="s">
        <v>288</v>
      </c>
      <c r="B64" s="6" t="s">
        <v>287</v>
      </c>
      <c r="C64" s="6" t="s">
        <v>289</v>
      </c>
      <c r="D64" s="7"/>
      <c r="E64" s="10">
        <f>E65</f>
        <v>25966.400000000001</v>
      </c>
      <c r="F64" s="10">
        <f t="shared" si="5"/>
        <v>50000</v>
      </c>
      <c r="G64" s="10">
        <f t="shared" si="5"/>
        <v>21796.7</v>
      </c>
      <c r="H64" s="39"/>
      <c r="I64" s="39"/>
    </row>
    <row r="65" spans="1:9" x14ac:dyDescent="0.25">
      <c r="A65" s="52" t="s">
        <v>41</v>
      </c>
      <c r="B65" s="6" t="s">
        <v>287</v>
      </c>
      <c r="C65" s="6" t="s">
        <v>289</v>
      </c>
      <c r="D65" s="7">
        <v>800</v>
      </c>
      <c r="E65" s="10">
        <v>25966.400000000001</v>
      </c>
      <c r="F65" s="10">
        <v>50000</v>
      </c>
      <c r="G65" s="51">
        <v>21796.7</v>
      </c>
      <c r="H65" s="39"/>
      <c r="I65" s="39"/>
    </row>
    <row r="66" spans="1:9" ht="30" x14ac:dyDescent="0.25">
      <c r="A66" s="44" t="s">
        <v>23</v>
      </c>
      <c r="B66" s="6" t="s">
        <v>24</v>
      </c>
      <c r="C66" s="6"/>
      <c r="D66" s="7"/>
      <c r="E66" s="10">
        <f>E67+E83+E95</f>
        <v>316538.90000000002</v>
      </c>
      <c r="F66" s="10">
        <f>F67+F83+F95</f>
        <v>251901.89999999997</v>
      </c>
      <c r="G66" s="10">
        <f>G67+G83+G95</f>
        <v>259834.59999999998</v>
      </c>
      <c r="H66" s="39"/>
      <c r="I66" s="39"/>
    </row>
    <row r="67" spans="1:9" x14ac:dyDescent="0.25">
      <c r="A67" s="44" t="s">
        <v>9</v>
      </c>
      <c r="B67" s="6" t="s">
        <v>24</v>
      </c>
      <c r="C67" s="6" t="s">
        <v>10</v>
      </c>
      <c r="D67" s="7"/>
      <c r="E67" s="10">
        <f>E68+E72+E81+E76+E79</f>
        <v>235057.7</v>
      </c>
      <c r="F67" s="10">
        <f>F68+F72+F81</f>
        <v>171205.49999999997</v>
      </c>
      <c r="G67" s="10">
        <f>G68+G72+G81</f>
        <v>176726.8</v>
      </c>
      <c r="H67" s="39"/>
      <c r="I67" s="39"/>
    </row>
    <row r="68" spans="1:9" ht="75" x14ac:dyDescent="0.25">
      <c r="A68" s="52" t="s">
        <v>59</v>
      </c>
      <c r="B68" s="6" t="s">
        <v>24</v>
      </c>
      <c r="C68" s="6" t="s">
        <v>60</v>
      </c>
      <c r="D68" s="7"/>
      <c r="E68" s="10">
        <f>SUM(E69:E71)</f>
        <v>193419</v>
      </c>
      <c r="F68" s="10">
        <f>SUM(F69:F71)</f>
        <v>164465.29999999999</v>
      </c>
      <c r="G68" s="10">
        <f>SUM(G69:G71)</f>
        <v>170160.09999999998</v>
      </c>
      <c r="H68" s="39"/>
      <c r="I68" s="39"/>
    </row>
    <row r="69" spans="1:9" ht="114" customHeight="1" x14ac:dyDescent="0.25">
      <c r="A69" s="44" t="s">
        <v>13</v>
      </c>
      <c r="B69" s="6" t="s">
        <v>24</v>
      </c>
      <c r="C69" s="6" t="s">
        <v>60</v>
      </c>
      <c r="D69" s="7">
        <v>100</v>
      </c>
      <c r="E69" s="33">
        <v>128540.7</v>
      </c>
      <c r="F69" s="33">
        <v>123062.2</v>
      </c>
      <c r="G69" s="51">
        <v>127984.7</v>
      </c>
      <c r="H69" s="39"/>
      <c r="I69" s="39"/>
    </row>
    <row r="70" spans="1:9" ht="45.75" customHeight="1" x14ac:dyDescent="0.25">
      <c r="A70" s="44" t="s">
        <v>540</v>
      </c>
      <c r="B70" s="6" t="s">
        <v>24</v>
      </c>
      <c r="C70" s="6" t="s">
        <v>60</v>
      </c>
      <c r="D70" s="7">
        <v>200</v>
      </c>
      <c r="E70" s="33">
        <v>62203.3</v>
      </c>
      <c r="F70" s="33">
        <v>38164.300000000003</v>
      </c>
      <c r="G70" s="51">
        <v>38936.6</v>
      </c>
      <c r="H70" s="39"/>
      <c r="I70" s="39"/>
    </row>
    <row r="71" spans="1:9" x14ac:dyDescent="0.25">
      <c r="A71" s="52" t="s">
        <v>41</v>
      </c>
      <c r="B71" s="6" t="s">
        <v>24</v>
      </c>
      <c r="C71" s="6" t="s">
        <v>60</v>
      </c>
      <c r="D71" s="7">
        <v>800</v>
      </c>
      <c r="E71" s="33">
        <v>2675</v>
      </c>
      <c r="F71" s="33">
        <v>3238.8</v>
      </c>
      <c r="G71" s="51">
        <v>3238.8</v>
      </c>
      <c r="H71" s="39"/>
      <c r="I71" s="39"/>
    </row>
    <row r="72" spans="1:9" ht="90" x14ac:dyDescent="0.25">
      <c r="A72" s="44" t="s">
        <v>61</v>
      </c>
      <c r="B72" s="6" t="s">
        <v>24</v>
      </c>
      <c r="C72" s="6" t="s">
        <v>62</v>
      </c>
      <c r="D72" s="7"/>
      <c r="E72" s="10">
        <f>E75+E73+E74</f>
        <v>39343.699999999997</v>
      </c>
      <c r="F72" s="10">
        <f>F75</f>
        <v>6395.4</v>
      </c>
      <c r="G72" s="10">
        <f>G75</f>
        <v>6220.2</v>
      </c>
      <c r="H72" s="39"/>
      <c r="I72" s="39"/>
    </row>
    <row r="73" spans="1:9" ht="45.75" customHeight="1" x14ac:dyDescent="0.25">
      <c r="A73" s="44" t="s">
        <v>540</v>
      </c>
      <c r="B73" s="6" t="s">
        <v>24</v>
      </c>
      <c r="C73" s="6" t="s">
        <v>62</v>
      </c>
      <c r="D73" s="7">
        <v>200</v>
      </c>
      <c r="E73" s="10">
        <v>9150.1</v>
      </c>
      <c r="F73" s="10">
        <v>0</v>
      </c>
      <c r="G73" s="10">
        <v>0</v>
      </c>
      <c r="H73" s="39"/>
      <c r="I73" s="39"/>
    </row>
    <row r="74" spans="1:9" ht="60" x14ac:dyDescent="0.25">
      <c r="A74" s="44" t="s">
        <v>86</v>
      </c>
      <c r="B74" s="6" t="s">
        <v>24</v>
      </c>
      <c r="C74" s="6" t="s">
        <v>62</v>
      </c>
      <c r="D74" s="7">
        <v>600</v>
      </c>
      <c r="E74" s="10">
        <v>3815.7</v>
      </c>
      <c r="F74" s="10">
        <v>0</v>
      </c>
      <c r="G74" s="10">
        <v>0</v>
      </c>
      <c r="H74" s="39"/>
      <c r="I74" s="39"/>
    </row>
    <row r="75" spans="1:9" x14ac:dyDescent="0.25">
      <c r="A75" s="52" t="s">
        <v>41</v>
      </c>
      <c r="B75" s="6" t="s">
        <v>24</v>
      </c>
      <c r="C75" s="6" t="s">
        <v>62</v>
      </c>
      <c r="D75" s="7">
        <v>800</v>
      </c>
      <c r="E75" s="33">
        <v>26377.9</v>
      </c>
      <c r="F75" s="33">
        <v>6395.4</v>
      </c>
      <c r="G75" s="51">
        <v>6220.2</v>
      </c>
      <c r="H75" s="39"/>
      <c r="I75" s="39"/>
    </row>
    <row r="76" spans="1:9" ht="30" x14ac:dyDescent="0.25">
      <c r="A76" s="44" t="s">
        <v>568</v>
      </c>
      <c r="B76" s="6" t="s">
        <v>24</v>
      </c>
      <c r="C76" s="6" t="s">
        <v>569</v>
      </c>
      <c r="D76" s="7"/>
      <c r="E76" s="33">
        <f>E78+E77</f>
        <v>752</v>
      </c>
      <c r="F76" s="33">
        <f t="shared" ref="F76:G76" si="6">F78+F77</f>
        <v>0</v>
      </c>
      <c r="G76" s="33">
        <f t="shared" si="6"/>
        <v>0</v>
      </c>
      <c r="H76" s="39"/>
      <c r="I76" s="39"/>
    </row>
    <row r="77" spans="1:9" ht="45.75" customHeight="1" x14ac:dyDescent="0.25">
      <c r="A77" s="85" t="s">
        <v>540</v>
      </c>
      <c r="B77" s="86" t="s">
        <v>24</v>
      </c>
      <c r="C77" s="86" t="s">
        <v>569</v>
      </c>
      <c r="D77" s="87">
        <v>200</v>
      </c>
      <c r="E77" s="33">
        <v>200</v>
      </c>
      <c r="F77" s="10">
        <v>0</v>
      </c>
      <c r="G77" s="10">
        <v>0</v>
      </c>
      <c r="H77" s="39"/>
      <c r="I77" s="39"/>
    </row>
    <row r="78" spans="1:9" x14ac:dyDescent="0.25">
      <c r="A78" s="52" t="s">
        <v>41</v>
      </c>
      <c r="B78" s="6" t="s">
        <v>24</v>
      </c>
      <c r="C78" s="6" t="s">
        <v>569</v>
      </c>
      <c r="D78" s="7">
        <v>800</v>
      </c>
      <c r="E78" s="33">
        <v>552</v>
      </c>
      <c r="F78" s="10">
        <v>0</v>
      </c>
      <c r="G78" s="10">
        <v>0</v>
      </c>
      <c r="H78" s="39"/>
      <c r="I78" s="39"/>
    </row>
    <row r="79" spans="1:9" ht="30" x14ac:dyDescent="0.25">
      <c r="A79" s="52" t="s">
        <v>629</v>
      </c>
      <c r="B79" s="6" t="s">
        <v>24</v>
      </c>
      <c r="C79" s="6" t="s">
        <v>630</v>
      </c>
      <c r="D79" s="7"/>
      <c r="E79" s="33">
        <f>E80</f>
        <v>61.1</v>
      </c>
      <c r="F79" s="10">
        <v>0</v>
      </c>
      <c r="G79" s="10">
        <v>0</v>
      </c>
      <c r="H79" s="39"/>
      <c r="I79" s="39"/>
    </row>
    <row r="80" spans="1:9" x14ac:dyDescent="0.25">
      <c r="A80" s="52" t="s">
        <v>41</v>
      </c>
      <c r="B80" s="6" t="s">
        <v>24</v>
      </c>
      <c r="C80" s="6" t="s">
        <v>630</v>
      </c>
      <c r="D80" s="7">
        <v>800</v>
      </c>
      <c r="E80" s="33">
        <v>61.1</v>
      </c>
      <c r="F80" s="10">
        <v>0</v>
      </c>
      <c r="G80" s="10">
        <v>0</v>
      </c>
      <c r="H80" s="39"/>
      <c r="I80" s="39"/>
    </row>
    <row r="81" spans="1:9" ht="60" x14ac:dyDescent="0.25">
      <c r="A81" s="44" t="s">
        <v>25</v>
      </c>
      <c r="B81" s="6" t="s">
        <v>24</v>
      </c>
      <c r="C81" s="6" t="s">
        <v>26</v>
      </c>
      <c r="D81" s="7"/>
      <c r="E81" s="10">
        <f>E82</f>
        <v>1481.9</v>
      </c>
      <c r="F81" s="10">
        <f>F82</f>
        <v>344.8</v>
      </c>
      <c r="G81" s="10">
        <f>G82</f>
        <v>346.5</v>
      </c>
    </row>
    <row r="82" spans="1:9" ht="30" x14ac:dyDescent="0.25">
      <c r="A82" s="44" t="s">
        <v>20</v>
      </c>
      <c r="B82" s="6" t="s">
        <v>24</v>
      </c>
      <c r="C82" s="6" t="s">
        <v>26</v>
      </c>
      <c r="D82" s="7">
        <v>300</v>
      </c>
      <c r="E82" s="10">
        <v>1481.9</v>
      </c>
      <c r="F82" s="10">
        <v>344.8</v>
      </c>
      <c r="G82" s="51">
        <v>346.5</v>
      </c>
    </row>
    <row r="83" spans="1:9" ht="60" x14ac:dyDescent="0.25">
      <c r="A83" s="55" t="s">
        <v>237</v>
      </c>
      <c r="B83" s="12" t="s">
        <v>24</v>
      </c>
      <c r="C83" s="12" t="s">
        <v>238</v>
      </c>
      <c r="D83" s="16"/>
      <c r="E83" s="33">
        <f>E84</f>
        <v>81202.700000000012</v>
      </c>
      <c r="F83" s="33">
        <f>F84</f>
        <v>80529.399999999994</v>
      </c>
      <c r="G83" s="33">
        <f>G84</f>
        <v>82940</v>
      </c>
      <c r="H83" s="39"/>
      <c r="I83" s="39"/>
    </row>
    <row r="84" spans="1:9" ht="117" customHeight="1" x14ac:dyDescent="0.25">
      <c r="A84" s="55" t="s">
        <v>489</v>
      </c>
      <c r="B84" s="12" t="s">
        <v>24</v>
      </c>
      <c r="C84" s="12" t="s">
        <v>490</v>
      </c>
      <c r="D84" s="16"/>
      <c r="E84" s="33">
        <f>E85+E89</f>
        <v>81202.700000000012</v>
      </c>
      <c r="F84" s="33">
        <f>F85+F89</f>
        <v>80529.399999999994</v>
      </c>
      <c r="G84" s="33">
        <f>G85+G89</f>
        <v>82940</v>
      </c>
      <c r="H84" s="39"/>
      <c r="I84" s="39"/>
    </row>
    <row r="85" spans="1:9" ht="105" x14ac:dyDescent="0.25">
      <c r="A85" s="55" t="s">
        <v>491</v>
      </c>
      <c r="B85" s="12" t="s">
        <v>24</v>
      </c>
      <c r="C85" s="12" t="s">
        <v>492</v>
      </c>
      <c r="D85" s="16"/>
      <c r="E85" s="33">
        <f>E86</f>
        <v>31075.5</v>
      </c>
      <c r="F85" s="33">
        <f>F86</f>
        <v>29753.3</v>
      </c>
      <c r="G85" s="33">
        <f>G86</f>
        <v>30203.5</v>
      </c>
      <c r="H85" s="39"/>
      <c r="I85" s="39"/>
    </row>
    <row r="86" spans="1:9" ht="75" x14ac:dyDescent="0.25">
      <c r="A86" s="56" t="s">
        <v>85</v>
      </c>
      <c r="B86" s="12" t="s">
        <v>24</v>
      </c>
      <c r="C86" s="12" t="s">
        <v>493</v>
      </c>
      <c r="D86" s="17"/>
      <c r="E86" s="33">
        <f>SUM(E87:E88)</f>
        <v>31075.5</v>
      </c>
      <c r="F86" s="33">
        <f>SUM(F87:F88)</f>
        <v>29753.3</v>
      </c>
      <c r="G86" s="33">
        <f>SUM(G87:G88)</f>
        <v>30203.5</v>
      </c>
      <c r="H86" s="39"/>
      <c r="I86" s="39"/>
    </row>
    <row r="87" spans="1:9" ht="120" x14ac:dyDescent="0.25">
      <c r="A87" s="56" t="s">
        <v>494</v>
      </c>
      <c r="B87" s="12" t="s">
        <v>24</v>
      </c>
      <c r="C87" s="12" t="s">
        <v>493</v>
      </c>
      <c r="D87" s="17">
        <v>100</v>
      </c>
      <c r="E87" s="33">
        <v>29622.2</v>
      </c>
      <c r="F87" s="33">
        <v>28820.5</v>
      </c>
      <c r="G87" s="33">
        <v>29285.1</v>
      </c>
      <c r="H87" s="39"/>
      <c r="I87" s="39"/>
    </row>
    <row r="88" spans="1:9" ht="45.75" customHeight="1" x14ac:dyDescent="0.25">
      <c r="A88" s="56" t="s">
        <v>540</v>
      </c>
      <c r="B88" s="12" t="s">
        <v>24</v>
      </c>
      <c r="C88" s="12" t="s">
        <v>493</v>
      </c>
      <c r="D88" s="17">
        <v>200</v>
      </c>
      <c r="E88" s="33">
        <v>1453.3</v>
      </c>
      <c r="F88" s="33">
        <v>932.8</v>
      </c>
      <c r="G88" s="33">
        <v>918.4</v>
      </c>
      <c r="H88" s="39"/>
      <c r="I88" s="39"/>
    </row>
    <row r="89" spans="1:9" ht="105" x14ac:dyDescent="0.25">
      <c r="A89" s="57" t="s">
        <v>541</v>
      </c>
      <c r="B89" s="12" t="s">
        <v>24</v>
      </c>
      <c r="C89" s="12" t="s">
        <v>542</v>
      </c>
      <c r="D89" s="17"/>
      <c r="E89" s="58">
        <f>E90</f>
        <v>50127.200000000004</v>
      </c>
      <c r="F89" s="58">
        <f>F90</f>
        <v>50776.1</v>
      </c>
      <c r="G89" s="58">
        <f>G90</f>
        <v>52736.499999999993</v>
      </c>
      <c r="H89" s="39"/>
      <c r="I89" s="39"/>
    </row>
    <row r="90" spans="1:9" ht="75" x14ac:dyDescent="0.25">
      <c r="A90" s="52" t="s">
        <v>39</v>
      </c>
      <c r="B90" s="12" t="s">
        <v>24</v>
      </c>
      <c r="C90" s="12" t="s">
        <v>543</v>
      </c>
      <c r="D90" s="17"/>
      <c r="E90" s="58">
        <f>SUM(E91:E94)</f>
        <v>50127.200000000004</v>
      </c>
      <c r="F90" s="58">
        <f>SUM(F91:F94)</f>
        <v>50776.1</v>
      </c>
      <c r="G90" s="58">
        <f>SUM(G91:G94)</f>
        <v>52736.499999999993</v>
      </c>
      <c r="H90" s="39"/>
      <c r="I90" s="39"/>
    </row>
    <row r="91" spans="1:9" ht="105" customHeight="1" x14ac:dyDescent="0.25">
      <c r="A91" s="44" t="s">
        <v>494</v>
      </c>
      <c r="B91" s="12" t="s">
        <v>24</v>
      </c>
      <c r="C91" s="12" t="s">
        <v>543</v>
      </c>
      <c r="D91" s="17">
        <v>100</v>
      </c>
      <c r="E91" s="58">
        <v>46960.3</v>
      </c>
      <c r="F91" s="58">
        <v>48838.7</v>
      </c>
      <c r="G91" s="58">
        <v>50792.2</v>
      </c>
      <c r="H91" s="39"/>
      <c r="I91" s="39"/>
    </row>
    <row r="92" spans="1:9" ht="45.75" customHeight="1" x14ac:dyDescent="0.25">
      <c r="A92" s="44" t="s">
        <v>540</v>
      </c>
      <c r="B92" s="12" t="s">
        <v>24</v>
      </c>
      <c r="C92" s="12" t="s">
        <v>543</v>
      </c>
      <c r="D92" s="17">
        <v>200</v>
      </c>
      <c r="E92" s="58">
        <v>2163.1999999999998</v>
      </c>
      <c r="F92" s="58">
        <v>1707.3</v>
      </c>
      <c r="G92" s="58">
        <v>1714.2</v>
      </c>
      <c r="H92" s="39"/>
      <c r="I92" s="39"/>
    </row>
    <row r="93" spans="1:9" ht="30" x14ac:dyDescent="0.25">
      <c r="A93" s="44" t="s">
        <v>20</v>
      </c>
      <c r="B93" s="12" t="s">
        <v>24</v>
      </c>
      <c r="C93" s="12" t="s">
        <v>543</v>
      </c>
      <c r="D93" s="17">
        <v>300</v>
      </c>
      <c r="E93" s="58">
        <v>383.3</v>
      </c>
      <c r="F93" s="58">
        <v>0</v>
      </c>
      <c r="G93" s="58">
        <v>0</v>
      </c>
      <c r="H93" s="39"/>
      <c r="I93" s="39"/>
    </row>
    <row r="94" spans="1:9" x14ac:dyDescent="0.25">
      <c r="A94" s="57" t="s">
        <v>41</v>
      </c>
      <c r="B94" s="12" t="s">
        <v>24</v>
      </c>
      <c r="C94" s="12" t="s">
        <v>543</v>
      </c>
      <c r="D94" s="17">
        <v>800</v>
      </c>
      <c r="E94" s="58">
        <v>620.4</v>
      </c>
      <c r="F94" s="58">
        <v>230.1</v>
      </c>
      <c r="G94" s="58">
        <v>230.1</v>
      </c>
      <c r="H94" s="39"/>
      <c r="I94" s="39"/>
    </row>
    <row r="95" spans="1:9" ht="120" x14ac:dyDescent="0.25">
      <c r="A95" s="55" t="s">
        <v>140</v>
      </c>
      <c r="B95" s="12" t="s">
        <v>24</v>
      </c>
      <c r="C95" s="12" t="s">
        <v>141</v>
      </c>
      <c r="D95" s="17"/>
      <c r="E95" s="33">
        <f>E96</f>
        <v>278.5</v>
      </c>
      <c r="F95" s="33">
        <f t="shared" ref="F95:G98" si="7">F96</f>
        <v>167</v>
      </c>
      <c r="G95" s="33">
        <f t="shared" si="7"/>
        <v>167.8</v>
      </c>
      <c r="H95" s="39"/>
      <c r="I95" s="39"/>
    </row>
    <row r="96" spans="1:9" ht="60" x14ac:dyDescent="0.25">
      <c r="A96" s="57" t="s">
        <v>495</v>
      </c>
      <c r="B96" s="12" t="s">
        <v>24</v>
      </c>
      <c r="C96" s="12" t="s">
        <v>496</v>
      </c>
      <c r="D96" s="17"/>
      <c r="E96" s="33">
        <f>E97</f>
        <v>278.5</v>
      </c>
      <c r="F96" s="33">
        <f t="shared" si="7"/>
        <v>167</v>
      </c>
      <c r="G96" s="33">
        <f t="shared" si="7"/>
        <v>167.8</v>
      </c>
      <c r="H96" s="39"/>
      <c r="I96" s="39"/>
    </row>
    <row r="97" spans="1:9" ht="90" x14ac:dyDescent="0.25">
      <c r="A97" s="57" t="s">
        <v>497</v>
      </c>
      <c r="B97" s="12" t="s">
        <v>24</v>
      </c>
      <c r="C97" s="12" t="s">
        <v>498</v>
      </c>
      <c r="D97" s="17"/>
      <c r="E97" s="33">
        <f>E98</f>
        <v>278.5</v>
      </c>
      <c r="F97" s="33">
        <f t="shared" si="7"/>
        <v>167</v>
      </c>
      <c r="G97" s="33">
        <f t="shared" si="7"/>
        <v>167.8</v>
      </c>
      <c r="H97" s="39"/>
      <c r="I97" s="39"/>
    </row>
    <row r="98" spans="1:9" ht="75" x14ac:dyDescent="0.25">
      <c r="A98" s="57" t="s">
        <v>499</v>
      </c>
      <c r="B98" s="12" t="s">
        <v>24</v>
      </c>
      <c r="C98" s="12" t="s">
        <v>500</v>
      </c>
      <c r="D98" s="17"/>
      <c r="E98" s="33">
        <f>E99</f>
        <v>278.5</v>
      </c>
      <c r="F98" s="33">
        <f t="shared" si="7"/>
        <v>167</v>
      </c>
      <c r="G98" s="33">
        <f t="shared" si="7"/>
        <v>167.8</v>
      </c>
      <c r="H98" s="39"/>
      <c r="I98" s="39"/>
    </row>
    <row r="99" spans="1:9" ht="45.75" customHeight="1" x14ac:dyDescent="0.25">
      <c r="A99" s="56" t="s">
        <v>540</v>
      </c>
      <c r="B99" s="12" t="s">
        <v>24</v>
      </c>
      <c r="C99" s="12" t="s">
        <v>500</v>
      </c>
      <c r="D99" s="17">
        <v>200</v>
      </c>
      <c r="E99" s="33">
        <v>278.5</v>
      </c>
      <c r="F99" s="33">
        <v>167</v>
      </c>
      <c r="G99" s="33">
        <v>167.8</v>
      </c>
      <c r="H99" s="39"/>
      <c r="I99" s="39"/>
    </row>
    <row r="100" spans="1:9" s="40" customFormat="1" x14ac:dyDescent="0.25">
      <c r="A100" s="50" t="s">
        <v>63</v>
      </c>
      <c r="B100" s="5" t="s">
        <v>64</v>
      </c>
      <c r="C100" s="5"/>
      <c r="D100" s="26"/>
      <c r="E100" s="8">
        <f>E101</f>
        <v>804.9</v>
      </c>
      <c r="F100" s="8">
        <v>152.30000000000001</v>
      </c>
      <c r="G100" s="8">
        <v>153.1</v>
      </c>
    </row>
    <row r="101" spans="1:9" ht="30" x14ac:dyDescent="0.25">
      <c r="A101" s="44" t="s">
        <v>65</v>
      </c>
      <c r="B101" s="6" t="s">
        <v>66</v>
      </c>
      <c r="C101" s="6"/>
      <c r="D101" s="7"/>
      <c r="E101" s="10">
        <f>E102</f>
        <v>804.9</v>
      </c>
      <c r="F101" s="10">
        <f>F102</f>
        <v>152.30000000000001</v>
      </c>
      <c r="G101" s="10">
        <f>G102</f>
        <v>153.1</v>
      </c>
      <c r="H101" s="39"/>
      <c r="I101" s="39"/>
    </row>
    <row r="102" spans="1:9" x14ac:dyDescent="0.25">
      <c r="A102" s="44" t="s">
        <v>9</v>
      </c>
      <c r="B102" s="6" t="s">
        <v>66</v>
      </c>
      <c r="C102" s="6" t="s">
        <v>10</v>
      </c>
      <c r="D102" s="7"/>
      <c r="E102" s="10">
        <f>E105+E103</f>
        <v>804.9</v>
      </c>
      <c r="F102" s="10">
        <f>F105</f>
        <v>152.30000000000001</v>
      </c>
      <c r="G102" s="10">
        <f>G105</f>
        <v>153.1</v>
      </c>
      <c r="H102" s="39"/>
      <c r="I102" s="39"/>
    </row>
    <row r="103" spans="1:9" x14ac:dyDescent="0.25">
      <c r="A103" s="44" t="s">
        <v>570</v>
      </c>
      <c r="B103" s="18" t="s">
        <v>66</v>
      </c>
      <c r="C103" s="6" t="s">
        <v>571</v>
      </c>
      <c r="D103" s="16"/>
      <c r="E103" s="10">
        <f>E104</f>
        <v>794.9</v>
      </c>
      <c r="F103" s="10">
        <v>0</v>
      </c>
      <c r="G103" s="10">
        <v>0</v>
      </c>
      <c r="H103" s="39"/>
      <c r="I103" s="39"/>
    </row>
    <row r="104" spans="1:9" ht="45.75" customHeight="1" x14ac:dyDescent="0.25">
      <c r="A104" s="44" t="s">
        <v>540</v>
      </c>
      <c r="B104" s="6" t="s">
        <v>66</v>
      </c>
      <c r="C104" s="6" t="s">
        <v>571</v>
      </c>
      <c r="D104" s="7">
        <v>200</v>
      </c>
      <c r="E104" s="10">
        <v>794.9</v>
      </c>
      <c r="F104" s="10">
        <v>0</v>
      </c>
      <c r="G104" s="10">
        <v>0</v>
      </c>
      <c r="H104" s="39"/>
      <c r="I104" s="39"/>
    </row>
    <row r="105" spans="1:9" x14ac:dyDescent="0.25">
      <c r="A105" s="44" t="s">
        <v>67</v>
      </c>
      <c r="B105" s="18" t="s">
        <v>66</v>
      </c>
      <c r="C105" s="6" t="s">
        <v>68</v>
      </c>
      <c r="D105" s="16"/>
      <c r="E105" s="10">
        <f>SUM(E106:E107)</f>
        <v>10</v>
      </c>
      <c r="F105" s="10">
        <f>SUM(F106:F107)</f>
        <v>152.30000000000001</v>
      </c>
      <c r="G105" s="10">
        <f>SUM(G106:G107)</f>
        <v>153.1</v>
      </c>
      <c r="H105" s="39"/>
      <c r="I105" s="39"/>
    </row>
    <row r="106" spans="1:9" ht="45.75" customHeight="1" x14ac:dyDescent="0.25">
      <c r="A106" s="44" t="s">
        <v>540</v>
      </c>
      <c r="B106" s="6" t="s">
        <v>66</v>
      </c>
      <c r="C106" s="6" t="s">
        <v>68</v>
      </c>
      <c r="D106" s="7">
        <v>200</v>
      </c>
      <c r="E106" s="33">
        <v>0</v>
      </c>
      <c r="F106" s="33">
        <v>142.30000000000001</v>
      </c>
      <c r="G106" s="51">
        <v>143.1</v>
      </c>
      <c r="H106" s="39"/>
      <c r="I106" s="39"/>
    </row>
    <row r="107" spans="1:9" ht="30" x14ac:dyDescent="0.25">
      <c r="A107" s="44" t="s">
        <v>20</v>
      </c>
      <c r="B107" s="6" t="s">
        <v>66</v>
      </c>
      <c r="C107" s="6" t="s">
        <v>68</v>
      </c>
      <c r="D107" s="7">
        <v>300</v>
      </c>
      <c r="E107" s="33">
        <v>10</v>
      </c>
      <c r="F107" s="33">
        <v>10</v>
      </c>
      <c r="G107" s="51">
        <v>10</v>
      </c>
      <c r="H107" s="39"/>
      <c r="I107" s="39"/>
    </row>
    <row r="108" spans="1:9" s="40" customFormat="1" ht="42" customHeight="1" x14ac:dyDescent="0.25">
      <c r="A108" s="50" t="s">
        <v>349</v>
      </c>
      <c r="B108" s="5" t="s">
        <v>350</v>
      </c>
      <c r="C108" s="5"/>
      <c r="D108" s="26"/>
      <c r="E108" s="8">
        <f t="shared" ref="E108:G108" si="8">E109</f>
        <v>142117.79999999999</v>
      </c>
      <c r="F108" s="8">
        <f t="shared" si="8"/>
        <v>125290.79999999999</v>
      </c>
      <c r="G108" s="8">
        <f t="shared" si="8"/>
        <v>128521.20000000001</v>
      </c>
    </row>
    <row r="109" spans="1:9" ht="61.5" customHeight="1" x14ac:dyDescent="0.25">
      <c r="A109" s="52" t="s">
        <v>351</v>
      </c>
      <c r="B109" s="6" t="s">
        <v>352</v>
      </c>
      <c r="C109" s="6"/>
      <c r="D109" s="7"/>
      <c r="E109" s="10">
        <f>E113+E110</f>
        <v>142117.79999999999</v>
      </c>
      <c r="F109" s="10">
        <f>F113</f>
        <v>125290.79999999999</v>
      </c>
      <c r="G109" s="10">
        <f>G113</f>
        <v>128521.20000000001</v>
      </c>
      <c r="H109" s="39"/>
      <c r="I109" s="39"/>
    </row>
    <row r="110" spans="1:9" x14ac:dyDescent="0.25">
      <c r="A110" s="95" t="s">
        <v>9</v>
      </c>
      <c r="B110" s="86" t="s">
        <v>352</v>
      </c>
      <c r="C110" s="86" t="s">
        <v>10</v>
      </c>
      <c r="D110" s="97"/>
      <c r="E110" s="10">
        <f>E111</f>
        <v>702.8</v>
      </c>
      <c r="F110" s="10">
        <v>0</v>
      </c>
      <c r="G110" s="10">
        <v>0</v>
      </c>
      <c r="H110" s="39"/>
      <c r="I110" s="39"/>
    </row>
    <row r="111" spans="1:9" ht="30" x14ac:dyDescent="0.25">
      <c r="A111" s="95" t="s">
        <v>288</v>
      </c>
      <c r="B111" s="86" t="s">
        <v>352</v>
      </c>
      <c r="C111" s="86" t="s">
        <v>289</v>
      </c>
      <c r="D111" s="97"/>
      <c r="E111" s="10">
        <f>E112</f>
        <v>702.8</v>
      </c>
      <c r="F111" s="10">
        <v>0</v>
      </c>
      <c r="G111" s="10">
        <v>0</v>
      </c>
      <c r="H111" s="39"/>
      <c r="I111" s="39"/>
    </row>
    <row r="112" spans="1:9" ht="45.75" customHeight="1" x14ac:dyDescent="0.25">
      <c r="A112" s="85" t="s">
        <v>540</v>
      </c>
      <c r="B112" s="86" t="s">
        <v>352</v>
      </c>
      <c r="C112" s="86" t="s">
        <v>289</v>
      </c>
      <c r="D112" s="7">
        <v>200</v>
      </c>
      <c r="E112" s="10">
        <v>702.8</v>
      </c>
      <c r="F112" s="10">
        <v>0</v>
      </c>
      <c r="G112" s="10">
        <v>0</v>
      </c>
      <c r="H112" s="39"/>
      <c r="I112" s="39"/>
    </row>
    <row r="113" spans="1:9" ht="75" x14ac:dyDescent="0.25">
      <c r="A113" s="52" t="s">
        <v>73</v>
      </c>
      <c r="B113" s="6" t="s">
        <v>352</v>
      </c>
      <c r="C113" s="6" t="s">
        <v>74</v>
      </c>
      <c r="D113" s="7"/>
      <c r="E113" s="10">
        <f>E114+E122+E128+E133</f>
        <v>141415</v>
      </c>
      <c r="F113" s="10">
        <f>F114+F122+F128+F133</f>
        <v>125290.79999999999</v>
      </c>
      <c r="G113" s="10">
        <f>G114+G122+G128+G133</f>
        <v>128521.20000000001</v>
      </c>
      <c r="H113" s="39"/>
      <c r="I113" s="39"/>
    </row>
    <row r="114" spans="1:9" ht="60" x14ac:dyDescent="0.25">
      <c r="A114" s="52" t="s">
        <v>303</v>
      </c>
      <c r="B114" s="6" t="s">
        <v>352</v>
      </c>
      <c r="C114" s="6" t="s">
        <v>304</v>
      </c>
      <c r="D114" s="7"/>
      <c r="E114" s="10">
        <f>E115</f>
        <v>55968.4</v>
      </c>
      <c r="F114" s="10">
        <f t="shared" ref="F114:G118" si="9">F115</f>
        <v>46382.7</v>
      </c>
      <c r="G114" s="10">
        <f t="shared" si="9"/>
        <v>46594.8</v>
      </c>
      <c r="H114" s="39"/>
      <c r="I114" s="39"/>
    </row>
    <row r="115" spans="1:9" ht="75" x14ac:dyDescent="0.25">
      <c r="A115" s="52" t="s">
        <v>305</v>
      </c>
      <c r="B115" s="6" t="s">
        <v>352</v>
      </c>
      <c r="C115" s="6" t="s">
        <v>306</v>
      </c>
      <c r="D115" s="7"/>
      <c r="E115" s="10">
        <f>E118+E120+E116</f>
        <v>55968.4</v>
      </c>
      <c r="F115" s="10">
        <f>F118+F120</f>
        <v>46382.7</v>
      </c>
      <c r="G115" s="10">
        <f>G118+G120</f>
        <v>46594.8</v>
      </c>
      <c r="H115" s="39"/>
      <c r="I115" s="39"/>
    </row>
    <row r="116" spans="1:9" ht="90" x14ac:dyDescent="0.25">
      <c r="A116" s="11" t="s">
        <v>683</v>
      </c>
      <c r="B116" s="6" t="s">
        <v>352</v>
      </c>
      <c r="C116" s="6" t="s">
        <v>682</v>
      </c>
      <c r="D116" s="7"/>
      <c r="E116" s="10">
        <f>E117</f>
        <v>168</v>
      </c>
      <c r="F116" s="10">
        <v>0</v>
      </c>
      <c r="G116" s="10">
        <v>0</v>
      </c>
      <c r="H116" s="39"/>
      <c r="I116" s="39"/>
    </row>
    <row r="117" spans="1:9" ht="45.75" customHeight="1" x14ac:dyDescent="0.25">
      <c r="A117" s="85" t="s">
        <v>540</v>
      </c>
      <c r="B117" s="6" t="s">
        <v>352</v>
      </c>
      <c r="C117" s="6" t="s">
        <v>682</v>
      </c>
      <c r="D117" s="7">
        <v>200</v>
      </c>
      <c r="E117" s="10">
        <v>168</v>
      </c>
      <c r="F117" s="10">
        <v>0</v>
      </c>
      <c r="G117" s="10">
        <v>0</v>
      </c>
      <c r="H117" s="39"/>
      <c r="I117" s="39"/>
    </row>
    <row r="118" spans="1:9" ht="74.25" customHeight="1" x14ac:dyDescent="0.25">
      <c r="A118" s="52" t="s">
        <v>353</v>
      </c>
      <c r="B118" s="6" t="s">
        <v>352</v>
      </c>
      <c r="C118" s="6" t="s">
        <v>354</v>
      </c>
      <c r="D118" s="7"/>
      <c r="E118" s="10">
        <f>E119</f>
        <v>51129.4</v>
      </c>
      <c r="F118" s="10">
        <f t="shared" si="9"/>
        <v>41704.199999999997</v>
      </c>
      <c r="G118" s="10">
        <f t="shared" si="9"/>
        <v>41908</v>
      </c>
      <c r="H118" s="39"/>
      <c r="I118" s="39"/>
    </row>
    <row r="119" spans="1:9" ht="45.75" customHeight="1" x14ac:dyDescent="0.25">
      <c r="A119" s="44" t="s">
        <v>540</v>
      </c>
      <c r="B119" s="6" t="s">
        <v>352</v>
      </c>
      <c r="C119" s="6" t="s">
        <v>354</v>
      </c>
      <c r="D119" s="7">
        <v>200</v>
      </c>
      <c r="E119" s="10">
        <v>51129.4</v>
      </c>
      <c r="F119" s="10">
        <v>41704.199999999997</v>
      </c>
      <c r="G119" s="51">
        <v>41908</v>
      </c>
      <c r="H119" s="39"/>
      <c r="I119" s="39"/>
    </row>
    <row r="120" spans="1:9" ht="60" x14ac:dyDescent="0.25">
      <c r="A120" s="44" t="s">
        <v>355</v>
      </c>
      <c r="B120" s="6" t="s">
        <v>352</v>
      </c>
      <c r="C120" s="6" t="s">
        <v>356</v>
      </c>
      <c r="D120" s="7"/>
      <c r="E120" s="10">
        <f>E121</f>
        <v>4671</v>
      </c>
      <c r="F120" s="10">
        <f>F121</f>
        <v>4678.5</v>
      </c>
      <c r="G120" s="10">
        <f>G121</f>
        <v>4686.8</v>
      </c>
      <c r="H120" s="39"/>
      <c r="I120" s="39"/>
    </row>
    <row r="121" spans="1:9" ht="45.75" customHeight="1" x14ac:dyDescent="0.25">
      <c r="A121" s="44" t="s">
        <v>540</v>
      </c>
      <c r="B121" s="6" t="s">
        <v>352</v>
      </c>
      <c r="C121" s="6" t="s">
        <v>356</v>
      </c>
      <c r="D121" s="7">
        <v>200</v>
      </c>
      <c r="E121" s="10">
        <v>4671</v>
      </c>
      <c r="F121" s="10">
        <v>4678.5</v>
      </c>
      <c r="G121" s="51">
        <v>4686.8</v>
      </c>
      <c r="H121" s="39"/>
      <c r="I121" s="39"/>
    </row>
    <row r="122" spans="1:9" ht="75" x14ac:dyDescent="0.25">
      <c r="A122" s="44" t="s">
        <v>357</v>
      </c>
      <c r="B122" s="6" t="s">
        <v>352</v>
      </c>
      <c r="C122" s="6" t="s">
        <v>358</v>
      </c>
      <c r="D122" s="7"/>
      <c r="E122" s="10">
        <f>E123</f>
        <v>3069.2999999999997</v>
      </c>
      <c r="F122" s="10">
        <f>F123</f>
        <v>3983.1</v>
      </c>
      <c r="G122" s="10">
        <f>G123</f>
        <v>4124.5999999999995</v>
      </c>
      <c r="H122" s="39"/>
      <c r="I122" s="39"/>
    </row>
    <row r="123" spans="1:9" ht="75" x14ac:dyDescent="0.25">
      <c r="A123" s="44" t="s">
        <v>359</v>
      </c>
      <c r="B123" s="6" t="s">
        <v>352</v>
      </c>
      <c r="C123" s="6" t="s">
        <v>360</v>
      </c>
      <c r="D123" s="7"/>
      <c r="E123" s="10">
        <f>E124+E126</f>
        <v>3069.2999999999997</v>
      </c>
      <c r="F123" s="10">
        <f>F124+F126</f>
        <v>3983.1</v>
      </c>
      <c r="G123" s="10">
        <f>G124+G126</f>
        <v>4124.5999999999995</v>
      </c>
      <c r="H123" s="39"/>
      <c r="I123" s="39"/>
    </row>
    <row r="124" spans="1:9" ht="75" x14ac:dyDescent="0.25">
      <c r="A124" s="44" t="s">
        <v>361</v>
      </c>
      <c r="B124" s="6" t="s">
        <v>352</v>
      </c>
      <c r="C124" s="12" t="s">
        <v>362</v>
      </c>
      <c r="D124" s="12"/>
      <c r="E124" s="10">
        <f>E125</f>
        <v>21</v>
      </c>
      <c r="F124" s="10">
        <f>F125</f>
        <v>507.4</v>
      </c>
      <c r="G124" s="10">
        <f>G125</f>
        <v>509.9</v>
      </c>
      <c r="H124" s="39"/>
      <c r="I124" s="39"/>
    </row>
    <row r="125" spans="1:9" ht="45.75" customHeight="1" x14ac:dyDescent="0.25">
      <c r="A125" s="44" t="s">
        <v>540</v>
      </c>
      <c r="B125" s="6" t="s">
        <v>352</v>
      </c>
      <c r="C125" s="12" t="s">
        <v>362</v>
      </c>
      <c r="D125" s="12" t="s">
        <v>47</v>
      </c>
      <c r="E125" s="10">
        <v>21</v>
      </c>
      <c r="F125" s="10">
        <v>507.4</v>
      </c>
      <c r="G125" s="51">
        <v>509.9</v>
      </c>
      <c r="H125" s="39"/>
      <c r="I125" s="39"/>
    </row>
    <row r="126" spans="1:9" ht="45" x14ac:dyDescent="0.25">
      <c r="A126" s="59" t="s">
        <v>363</v>
      </c>
      <c r="B126" s="6" t="s">
        <v>352</v>
      </c>
      <c r="C126" s="12" t="s">
        <v>364</v>
      </c>
      <c r="D126" s="7"/>
      <c r="E126" s="10">
        <f>E127</f>
        <v>3048.2999999999997</v>
      </c>
      <c r="F126" s="10">
        <f>F127</f>
        <v>3475.7</v>
      </c>
      <c r="G126" s="10">
        <f>G127</f>
        <v>3614.7</v>
      </c>
      <c r="H126" s="39"/>
      <c r="I126" s="39"/>
    </row>
    <row r="127" spans="1:9" ht="120" x14ac:dyDescent="0.25">
      <c r="A127" s="44" t="s">
        <v>13</v>
      </c>
      <c r="B127" s="6" t="s">
        <v>352</v>
      </c>
      <c r="C127" s="12" t="s">
        <v>364</v>
      </c>
      <c r="D127" s="7">
        <v>100</v>
      </c>
      <c r="E127" s="10">
        <v>3048.2999999999997</v>
      </c>
      <c r="F127" s="10">
        <v>3475.7</v>
      </c>
      <c r="G127" s="51">
        <v>3614.7</v>
      </c>
      <c r="H127" s="39"/>
      <c r="I127" s="39"/>
    </row>
    <row r="128" spans="1:9" ht="60" x14ac:dyDescent="0.25">
      <c r="A128" s="52" t="s">
        <v>365</v>
      </c>
      <c r="B128" s="6" t="s">
        <v>352</v>
      </c>
      <c r="C128" s="6" t="s">
        <v>366</v>
      </c>
      <c r="D128" s="7"/>
      <c r="E128" s="10">
        <f t="shared" ref="E128:G129" si="10">E129</f>
        <v>3388.9</v>
      </c>
      <c r="F128" s="10">
        <f t="shared" si="10"/>
        <v>2907.9</v>
      </c>
      <c r="G128" s="10">
        <f t="shared" si="10"/>
        <v>2983.3</v>
      </c>
      <c r="H128" s="39"/>
      <c r="I128" s="39"/>
    </row>
    <row r="129" spans="1:9" ht="60" x14ac:dyDescent="0.25">
      <c r="A129" s="52" t="s">
        <v>367</v>
      </c>
      <c r="B129" s="6" t="s">
        <v>352</v>
      </c>
      <c r="C129" s="6" t="s">
        <v>368</v>
      </c>
      <c r="D129" s="7"/>
      <c r="E129" s="10">
        <f t="shared" si="10"/>
        <v>3388.9</v>
      </c>
      <c r="F129" s="10">
        <f t="shared" si="10"/>
        <v>2907.9</v>
      </c>
      <c r="G129" s="10">
        <f t="shared" si="10"/>
        <v>2983.3</v>
      </c>
      <c r="H129" s="39"/>
      <c r="I129" s="39"/>
    </row>
    <row r="130" spans="1:9" ht="30" x14ac:dyDescent="0.25">
      <c r="A130" s="52" t="s">
        <v>369</v>
      </c>
      <c r="B130" s="6" t="s">
        <v>352</v>
      </c>
      <c r="C130" s="6" t="s">
        <v>370</v>
      </c>
      <c r="D130" s="7"/>
      <c r="E130" s="10">
        <f>SUM(E131:E132)</f>
        <v>3388.9</v>
      </c>
      <c r="F130" s="10">
        <f>SUM(F131:F132)</f>
        <v>2907.9</v>
      </c>
      <c r="G130" s="10">
        <f>SUM(G131:G132)</f>
        <v>2983.3</v>
      </c>
      <c r="H130" s="39"/>
      <c r="I130" s="39"/>
    </row>
    <row r="131" spans="1:9" ht="120" x14ac:dyDescent="0.25">
      <c r="A131" s="44" t="s">
        <v>13</v>
      </c>
      <c r="B131" s="6" t="s">
        <v>352</v>
      </c>
      <c r="C131" s="6" t="s">
        <v>370</v>
      </c>
      <c r="D131" s="7">
        <v>100</v>
      </c>
      <c r="E131" s="10">
        <v>1594.2</v>
      </c>
      <c r="F131" s="10">
        <v>1746.9</v>
      </c>
      <c r="G131" s="51">
        <v>1816.7</v>
      </c>
      <c r="H131" s="39"/>
      <c r="I131" s="39"/>
    </row>
    <row r="132" spans="1:9" ht="45.75" customHeight="1" x14ac:dyDescent="0.25">
      <c r="A132" s="44" t="s">
        <v>540</v>
      </c>
      <c r="B132" s="6" t="s">
        <v>352</v>
      </c>
      <c r="C132" s="6" t="s">
        <v>370</v>
      </c>
      <c r="D132" s="7">
        <v>200</v>
      </c>
      <c r="E132" s="10">
        <v>1794.7</v>
      </c>
      <c r="F132" s="10">
        <v>1161</v>
      </c>
      <c r="G132" s="51">
        <v>1166.5999999999999</v>
      </c>
      <c r="H132" s="39"/>
      <c r="I132" s="39"/>
    </row>
    <row r="133" spans="1:9" ht="105" x14ac:dyDescent="0.25">
      <c r="A133" s="44" t="s">
        <v>371</v>
      </c>
      <c r="B133" s="6" t="s">
        <v>352</v>
      </c>
      <c r="C133" s="6" t="s">
        <v>372</v>
      </c>
      <c r="D133" s="7"/>
      <c r="E133" s="10">
        <f t="shared" ref="E133:G134" si="11">E134</f>
        <v>78988.399999999994</v>
      </c>
      <c r="F133" s="10">
        <f t="shared" si="11"/>
        <v>72017.099999999991</v>
      </c>
      <c r="G133" s="10">
        <f t="shared" si="11"/>
        <v>74818.5</v>
      </c>
      <c r="H133" s="39"/>
      <c r="I133" s="39"/>
    </row>
    <row r="134" spans="1:9" ht="90" x14ac:dyDescent="0.25">
      <c r="A134" s="44" t="s">
        <v>373</v>
      </c>
      <c r="B134" s="6" t="s">
        <v>352</v>
      </c>
      <c r="C134" s="6" t="s">
        <v>374</v>
      </c>
      <c r="D134" s="7"/>
      <c r="E134" s="10">
        <f t="shared" si="11"/>
        <v>78988.399999999994</v>
      </c>
      <c r="F134" s="10">
        <f t="shared" si="11"/>
        <v>72017.099999999991</v>
      </c>
      <c r="G134" s="10">
        <f t="shared" si="11"/>
        <v>74818.5</v>
      </c>
      <c r="H134" s="39"/>
      <c r="I134" s="39"/>
    </row>
    <row r="135" spans="1:9" ht="75" x14ac:dyDescent="0.25">
      <c r="A135" s="52" t="s">
        <v>59</v>
      </c>
      <c r="B135" s="6" t="s">
        <v>352</v>
      </c>
      <c r="C135" s="25" t="s">
        <v>375</v>
      </c>
      <c r="D135" s="7"/>
      <c r="E135" s="10">
        <f>SUM(E136:E138)</f>
        <v>78988.399999999994</v>
      </c>
      <c r="F135" s="10">
        <f>SUM(F136:F138)</f>
        <v>72017.099999999991</v>
      </c>
      <c r="G135" s="10">
        <f>SUM(G136:G138)</f>
        <v>74818.5</v>
      </c>
      <c r="H135" s="39"/>
      <c r="I135" s="39"/>
    </row>
    <row r="136" spans="1:9" ht="120" x14ac:dyDescent="0.25">
      <c r="A136" s="44" t="s">
        <v>13</v>
      </c>
      <c r="B136" s="6" t="s">
        <v>352</v>
      </c>
      <c r="C136" s="25" t="s">
        <v>375</v>
      </c>
      <c r="D136" s="7">
        <v>100</v>
      </c>
      <c r="E136" s="10">
        <v>66136.3</v>
      </c>
      <c r="F136" s="10">
        <v>65824.899999999994</v>
      </c>
      <c r="G136" s="51">
        <v>68446.3</v>
      </c>
      <c r="H136" s="39"/>
      <c r="I136" s="39"/>
    </row>
    <row r="137" spans="1:9" ht="45.75" customHeight="1" x14ac:dyDescent="0.25">
      <c r="A137" s="44" t="s">
        <v>540</v>
      </c>
      <c r="B137" s="6" t="s">
        <v>352</v>
      </c>
      <c r="C137" s="25" t="s">
        <v>375</v>
      </c>
      <c r="D137" s="7">
        <v>200</v>
      </c>
      <c r="E137" s="10">
        <v>11950.7</v>
      </c>
      <c r="F137" s="10">
        <v>5375.2</v>
      </c>
      <c r="G137" s="51">
        <v>5555.5</v>
      </c>
      <c r="H137" s="39"/>
      <c r="I137" s="39"/>
    </row>
    <row r="138" spans="1:9" x14ac:dyDescent="0.25">
      <c r="A138" s="52" t="s">
        <v>41</v>
      </c>
      <c r="B138" s="6" t="s">
        <v>352</v>
      </c>
      <c r="C138" s="25" t="s">
        <v>375</v>
      </c>
      <c r="D138" s="7">
        <v>800</v>
      </c>
      <c r="E138" s="10">
        <v>901.4</v>
      </c>
      <c r="F138" s="10">
        <v>817</v>
      </c>
      <c r="G138" s="51">
        <v>816.7</v>
      </c>
      <c r="H138" s="39"/>
      <c r="I138" s="39"/>
    </row>
    <row r="139" spans="1:9" s="40" customFormat="1" x14ac:dyDescent="0.25">
      <c r="A139" s="60" t="s">
        <v>69</v>
      </c>
      <c r="B139" s="19" t="s">
        <v>70</v>
      </c>
      <c r="C139" s="19"/>
      <c r="D139" s="36"/>
      <c r="E139" s="8">
        <f>E140+E150+E162+E178+E218</f>
        <v>3890153.4999999995</v>
      </c>
      <c r="F139" s="8">
        <f>F140+F150+F162+F178+F218</f>
        <v>2970618.3</v>
      </c>
      <c r="G139" s="8">
        <f>G140+G150+G162+G178+G218</f>
        <v>1458150</v>
      </c>
    </row>
    <row r="140" spans="1:9" ht="30" x14ac:dyDescent="0.25">
      <c r="A140" s="52" t="s">
        <v>290</v>
      </c>
      <c r="B140" s="12" t="s">
        <v>291</v>
      </c>
      <c r="C140" s="12"/>
      <c r="D140" s="13"/>
      <c r="E140" s="10">
        <f>E141</f>
        <v>11554.000000000002</v>
      </c>
      <c r="F140" s="10">
        <f t="shared" ref="F140:G141" si="12">F141</f>
        <v>18570</v>
      </c>
      <c r="G140" s="10">
        <f t="shared" si="12"/>
        <v>18727.800000000003</v>
      </c>
      <c r="H140" s="39"/>
      <c r="I140" s="39"/>
    </row>
    <row r="141" spans="1:9" ht="75" x14ac:dyDescent="0.25">
      <c r="A141" s="44" t="s">
        <v>73</v>
      </c>
      <c r="B141" s="12" t="s">
        <v>291</v>
      </c>
      <c r="C141" s="6" t="s">
        <v>74</v>
      </c>
      <c r="D141" s="13"/>
      <c r="E141" s="10">
        <f>E142</f>
        <v>11554.000000000002</v>
      </c>
      <c r="F141" s="10">
        <f t="shared" si="12"/>
        <v>18570</v>
      </c>
      <c r="G141" s="10">
        <f t="shared" si="12"/>
        <v>18727.800000000003</v>
      </c>
      <c r="H141" s="39"/>
      <c r="I141" s="39"/>
    </row>
    <row r="142" spans="1:9" ht="75" x14ac:dyDescent="0.25">
      <c r="A142" s="44" t="s">
        <v>75</v>
      </c>
      <c r="B142" s="12" t="s">
        <v>291</v>
      </c>
      <c r="C142" s="6" t="s">
        <v>76</v>
      </c>
      <c r="D142" s="13"/>
      <c r="E142" s="10">
        <f>E143</f>
        <v>11554.000000000002</v>
      </c>
      <c r="F142" s="10">
        <f>F143</f>
        <v>18570</v>
      </c>
      <c r="G142" s="10">
        <f>G143</f>
        <v>18727.800000000003</v>
      </c>
      <c r="H142" s="39"/>
      <c r="I142" s="39"/>
    </row>
    <row r="143" spans="1:9" ht="75" x14ac:dyDescent="0.25">
      <c r="A143" s="55" t="s">
        <v>77</v>
      </c>
      <c r="B143" s="12" t="s">
        <v>291</v>
      </c>
      <c r="C143" s="6" t="s">
        <v>78</v>
      </c>
      <c r="D143" s="13"/>
      <c r="E143" s="10">
        <f>E146+E148+E144</f>
        <v>11554.000000000002</v>
      </c>
      <c r="F143" s="10">
        <f>F146+F148</f>
        <v>18570</v>
      </c>
      <c r="G143" s="10">
        <f>G146+G148</f>
        <v>18727.800000000003</v>
      </c>
      <c r="H143" s="39"/>
      <c r="I143" s="39"/>
    </row>
    <row r="144" spans="1:9" ht="45" x14ac:dyDescent="0.25">
      <c r="A144" s="55" t="s">
        <v>635</v>
      </c>
      <c r="B144" s="12" t="s">
        <v>291</v>
      </c>
      <c r="C144" s="6" t="s">
        <v>636</v>
      </c>
      <c r="D144" s="13"/>
      <c r="E144" s="10">
        <f>E145</f>
        <v>500</v>
      </c>
      <c r="F144" s="10">
        <v>0</v>
      </c>
      <c r="G144" s="10">
        <v>0</v>
      </c>
      <c r="H144" s="39"/>
      <c r="I144" s="39"/>
    </row>
    <row r="145" spans="1:9" ht="60" x14ac:dyDescent="0.25">
      <c r="A145" s="59" t="s">
        <v>86</v>
      </c>
      <c r="B145" s="12" t="s">
        <v>291</v>
      </c>
      <c r="C145" s="6" t="s">
        <v>636</v>
      </c>
      <c r="D145" s="13">
        <v>600</v>
      </c>
      <c r="E145" s="10">
        <v>500</v>
      </c>
      <c r="F145" s="10">
        <v>0</v>
      </c>
      <c r="G145" s="10">
        <v>0</v>
      </c>
      <c r="H145" s="39"/>
      <c r="I145" s="39"/>
    </row>
    <row r="146" spans="1:9" ht="75" x14ac:dyDescent="0.25">
      <c r="A146" s="59" t="s">
        <v>85</v>
      </c>
      <c r="B146" s="12" t="s">
        <v>291</v>
      </c>
      <c r="C146" s="6" t="s">
        <v>292</v>
      </c>
      <c r="D146" s="13"/>
      <c r="E146" s="10">
        <f>E147</f>
        <v>5416.8</v>
      </c>
      <c r="F146" s="10">
        <f>F147</f>
        <v>4101.1000000000004</v>
      </c>
      <c r="G146" s="10">
        <f>G147</f>
        <v>4258.8999999999996</v>
      </c>
      <c r="H146" s="39"/>
      <c r="I146" s="39"/>
    </row>
    <row r="147" spans="1:9" ht="60" x14ac:dyDescent="0.25">
      <c r="A147" s="59" t="s">
        <v>86</v>
      </c>
      <c r="B147" s="12" t="s">
        <v>291</v>
      </c>
      <c r="C147" s="6" t="s">
        <v>292</v>
      </c>
      <c r="D147" s="13">
        <v>600</v>
      </c>
      <c r="E147" s="10">
        <v>5416.8</v>
      </c>
      <c r="F147" s="10">
        <v>4101.1000000000004</v>
      </c>
      <c r="G147" s="10">
        <v>4258.8999999999996</v>
      </c>
      <c r="H147" s="39"/>
      <c r="I147" s="39"/>
    </row>
    <row r="148" spans="1:9" x14ac:dyDescent="0.25">
      <c r="A148" s="61" t="s">
        <v>293</v>
      </c>
      <c r="B148" s="12" t="s">
        <v>291</v>
      </c>
      <c r="C148" s="6" t="s">
        <v>294</v>
      </c>
      <c r="D148" s="13"/>
      <c r="E148" s="10">
        <f>E149</f>
        <v>5637.2000000000016</v>
      </c>
      <c r="F148" s="10">
        <f>F149</f>
        <v>14468.900000000001</v>
      </c>
      <c r="G148" s="10">
        <f>G149</f>
        <v>14468.900000000001</v>
      </c>
      <c r="H148" s="39"/>
      <c r="I148" s="39"/>
    </row>
    <row r="149" spans="1:9" ht="60" x14ac:dyDescent="0.25">
      <c r="A149" s="59" t="s">
        <v>86</v>
      </c>
      <c r="B149" s="12" t="s">
        <v>291</v>
      </c>
      <c r="C149" s="6" t="s">
        <v>294</v>
      </c>
      <c r="D149" s="13">
        <v>600</v>
      </c>
      <c r="E149" s="10">
        <v>5637.2000000000016</v>
      </c>
      <c r="F149" s="10">
        <v>14468.900000000001</v>
      </c>
      <c r="G149" s="10">
        <v>14468.900000000001</v>
      </c>
      <c r="H149" s="39"/>
      <c r="I149" s="39"/>
    </row>
    <row r="150" spans="1:9" ht="16.5" customHeight="1" x14ac:dyDescent="0.25">
      <c r="A150" s="55" t="s">
        <v>71</v>
      </c>
      <c r="B150" s="12" t="s">
        <v>72</v>
      </c>
      <c r="C150" s="12"/>
      <c r="D150" s="13"/>
      <c r="E150" s="10">
        <f>E151</f>
        <v>1391721.9999999998</v>
      </c>
      <c r="F150" s="10">
        <f t="shared" ref="F150:G158" si="13">F151</f>
        <v>880145.70000000007</v>
      </c>
      <c r="G150" s="10">
        <f t="shared" si="13"/>
        <v>530583.00000000012</v>
      </c>
      <c r="H150" s="39"/>
      <c r="I150" s="39"/>
    </row>
    <row r="151" spans="1:9" ht="60" customHeight="1" x14ac:dyDescent="0.25">
      <c r="A151" s="55" t="s">
        <v>73</v>
      </c>
      <c r="B151" s="12" t="s">
        <v>72</v>
      </c>
      <c r="C151" s="12" t="s">
        <v>74</v>
      </c>
      <c r="D151" s="13"/>
      <c r="E151" s="10">
        <f>E152</f>
        <v>1391721.9999999998</v>
      </c>
      <c r="F151" s="10">
        <f t="shared" si="13"/>
        <v>880145.70000000007</v>
      </c>
      <c r="G151" s="10">
        <f t="shared" si="13"/>
        <v>530583.00000000012</v>
      </c>
      <c r="H151" s="39"/>
      <c r="I151" s="39"/>
    </row>
    <row r="152" spans="1:9" ht="75" x14ac:dyDescent="0.25">
      <c r="A152" s="55" t="s">
        <v>75</v>
      </c>
      <c r="B152" s="12" t="s">
        <v>72</v>
      </c>
      <c r="C152" s="12" t="s">
        <v>76</v>
      </c>
      <c r="D152" s="13"/>
      <c r="E152" s="10">
        <f>E153</f>
        <v>1391721.9999999998</v>
      </c>
      <c r="F152" s="10">
        <f t="shared" si="13"/>
        <v>880145.70000000007</v>
      </c>
      <c r="G152" s="10">
        <f t="shared" si="13"/>
        <v>530583.00000000012</v>
      </c>
      <c r="H152" s="39"/>
      <c r="I152" s="39"/>
    </row>
    <row r="153" spans="1:9" ht="72" customHeight="1" x14ac:dyDescent="0.25">
      <c r="A153" s="55" t="s">
        <v>77</v>
      </c>
      <c r="B153" s="12" t="s">
        <v>72</v>
      </c>
      <c r="C153" s="12" t="s">
        <v>78</v>
      </c>
      <c r="D153" s="13"/>
      <c r="E153" s="10">
        <f>E158+E154+E156+E160</f>
        <v>1391721.9999999998</v>
      </c>
      <c r="F153" s="10">
        <f>F158+F154+F156</f>
        <v>880145.70000000007</v>
      </c>
      <c r="G153" s="10">
        <f>G158+G154+G156</f>
        <v>530583.00000000012</v>
      </c>
      <c r="H153" s="39"/>
      <c r="I153" s="39"/>
    </row>
    <row r="154" spans="1:9" ht="264" customHeight="1" x14ac:dyDescent="0.25">
      <c r="A154" s="55" t="s">
        <v>572</v>
      </c>
      <c r="B154" s="12" t="s">
        <v>72</v>
      </c>
      <c r="C154" s="12" t="s">
        <v>573</v>
      </c>
      <c r="D154" s="13"/>
      <c r="E154" s="10">
        <f>E155</f>
        <v>913269.2</v>
      </c>
      <c r="F154" s="10">
        <f t="shared" ref="F154:G154" si="14">F155</f>
        <v>763414.6</v>
      </c>
      <c r="G154" s="10">
        <f t="shared" si="14"/>
        <v>467952.3</v>
      </c>
      <c r="H154" s="39"/>
      <c r="I154" s="39"/>
    </row>
    <row r="155" spans="1:9" ht="47.25" customHeight="1" x14ac:dyDescent="0.25">
      <c r="A155" s="59" t="s">
        <v>79</v>
      </c>
      <c r="B155" s="12" t="s">
        <v>72</v>
      </c>
      <c r="C155" s="12" t="s">
        <v>573</v>
      </c>
      <c r="D155" s="13">
        <v>400</v>
      </c>
      <c r="E155" s="10">
        <v>913269.2</v>
      </c>
      <c r="F155" s="10">
        <v>763414.6</v>
      </c>
      <c r="G155" s="10">
        <v>467952.3</v>
      </c>
      <c r="H155" s="39"/>
      <c r="I155" s="39"/>
    </row>
    <row r="156" spans="1:9" ht="258" customHeight="1" x14ac:dyDescent="0.25">
      <c r="A156" s="59" t="s">
        <v>660</v>
      </c>
      <c r="B156" s="12" t="s">
        <v>72</v>
      </c>
      <c r="C156" s="12" t="s">
        <v>661</v>
      </c>
      <c r="D156" s="13"/>
      <c r="E156" s="10">
        <f>E157</f>
        <v>4284.8999999999996</v>
      </c>
      <c r="F156" s="10">
        <f t="shared" ref="F156:G156" si="15">F157</f>
        <v>9426.7999999999993</v>
      </c>
      <c r="G156" s="10">
        <f t="shared" si="15"/>
        <v>5141.8999999999996</v>
      </c>
      <c r="H156" s="39"/>
      <c r="I156" s="39"/>
    </row>
    <row r="157" spans="1:9" ht="47.25" customHeight="1" x14ac:dyDescent="0.25">
      <c r="A157" s="59" t="s">
        <v>79</v>
      </c>
      <c r="B157" s="12" t="s">
        <v>72</v>
      </c>
      <c r="C157" s="12" t="s">
        <v>661</v>
      </c>
      <c r="D157" s="13">
        <v>400</v>
      </c>
      <c r="E157" s="10">
        <v>4284.8999999999996</v>
      </c>
      <c r="F157" s="10">
        <v>9426.7999999999993</v>
      </c>
      <c r="G157" s="10">
        <v>5141.8999999999996</v>
      </c>
      <c r="H157" s="39"/>
      <c r="I157" s="39"/>
    </row>
    <row r="158" spans="1:9" ht="225" x14ac:dyDescent="0.25">
      <c r="A158" s="62" t="s">
        <v>558</v>
      </c>
      <c r="B158" s="12" t="s">
        <v>72</v>
      </c>
      <c r="C158" s="12" t="s">
        <v>80</v>
      </c>
      <c r="D158" s="13"/>
      <c r="E158" s="10">
        <f>E159</f>
        <v>472674.5</v>
      </c>
      <c r="F158" s="10">
        <f t="shared" si="13"/>
        <v>107304.3</v>
      </c>
      <c r="G158" s="10">
        <f t="shared" si="13"/>
        <v>57488.800000000047</v>
      </c>
      <c r="H158" s="39"/>
      <c r="I158" s="39"/>
    </row>
    <row r="159" spans="1:9" ht="45" x14ac:dyDescent="0.25">
      <c r="A159" s="59" t="s">
        <v>79</v>
      </c>
      <c r="B159" s="12" t="s">
        <v>72</v>
      </c>
      <c r="C159" s="12" t="s">
        <v>80</v>
      </c>
      <c r="D159" s="13">
        <v>400</v>
      </c>
      <c r="E159" s="10">
        <v>472674.5</v>
      </c>
      <c r="F159" s="10">
        <v>107304.3</v>
      </c>
      <c r="G159" s="10">
        <v>57488.800000000047</v>
      </c>
      <c r="H159" s="39"/>
      <c r="I159" s="39"/>
    </row>
    <row r="160" spans="1:9" ht="75" x14ac:dyDescent="0.25">
      <c r="A160" s="88" t="s">
        <v>664</v>
      </c>
      <c r="B160" s="12" t="s">
        <v>72</v>
      </c>
      <c r="C160" s="12" t="s">
        <v>665</v>
      </c>
      <c r="D160" s="13"/>
      <c r="E160" s="10">
        <f>E161</f>
        <v>1493.4</v>
      </c>
      <c r="F160" s="10">
        <v>0</v>
      </c>
      <c r="G160" s="10">
        <v>0</v>
      </c>
      <c r="H160" s="39"/>
      <c r="I160" s="39"/>
    </row>
    <row r="161" spans="1:9" ht="45.75" customHeight="1" x14ac:dyDescent="0.25">
      <c r="A161" s="85" t="s">
        <v>540</v>
      </c>
      <c r="B161" s="12" t="s">
        <v>72</v>
      </c>
      <c r="C161" s="12" t="s">
        <v>665</v>
      </c>
      <c r="D161" s="13">
        <v>200</v>
      </c>
      <c r="E161" s="10">
        <v>1493.4</v>
      </c>
      <c r="F161" s="10">
        <v>0</v>
      </c>
      <c r="G161" s="10">
        <v>0</v>
      </c>
      <c r="H161" s="39"/>
      <c r="I161" s="39"/>
    </row>
    <row r="162" spans="1:9" x14ac:dyDescent="0.25">
      <c r="A162" s="55" t="s">
        <v>81</v>
      </c>
      <c r="B162" s="12" t="s">
        <v>82</v>
      </c>
      <c r="C162" s="19"/>
      <c r="D162" s="13"/>
      <c r="E162" s="10">
        <f>E163</f>
        <v>314234.69999999995</v>
      </c>
      <c r="F162" s="10">
        <f t="shared" ref="F162:G164" si="16">F163</f>
        <v>74546.900000000009</v>
      </c>
      <c r="G162" s="10">
        <f t="shared" si="16"/>
        <v>65214.000000000007</v>
      </c>
      <c r="H162" s="39"/>
      <c r="I162" s="39"/>
    </row>
    <row r="163" spans="1:9" ht="45" x14ac:dyDescent="0.25">
      <c r="A163" s="55" t="s">
        <v>53</v>
      </c>
      <c r="B163" s="12" t="s">
        <v>82</v>
      </c>
      <c r="C163" s="12" t="s">
        <v>54</v>
      </c>
      <c r="D163" s="13"/>
      <c r="E163" s="10">
        <f>E164</f>
        <v>314234.69999999995</v>
      </c>
      <c r="F163" s="10">
        <f t="shared" si="16"/>
        <v>74546.900000000009</v>
      </c>
      <c r="G163" s="10">
        <f t="shared" si="16"/>
        <v>65214.000000000007</v>
      </c>
      <c r="H163" s="39"/>
      <c r="I163" s="39"/>
    </row>
    <row r="164" spans="1:9" ht="45" x14ac:dyDescent="0.25">
      <c r="A164" s="55" t="s">
        <v>55</v>
      </c>
      <c r="B164" s="12" t="s">
        <v>82</v>
      </c>
      <c r="C164" s="12" t="s">
        <v>56</v>
      </c>
      <c r="D164" s="13"/>
      <c r="E164" s="10">
        <f>E165</f>
        <v>314234.69999999995</v>
      </c>
      <c r="F164" s="10">
        <f t="shared" si="16"/>
        <v>74546.900000000009</v>
      </c>
      <c r="G164" s="10">
        <f t="shared" si="16"/>
        <v>65214.000000000007</v>
      </c>
      <c r="H164" s="39"/>
      <c r="I164" s="39"/>
    </row>
    <row r="165" spans="1:9" ht="105" x14ac:dyDescent="0.25">
      <c r="A165" s="55" t="s">
        <v>57</v>
      </c>
      <c r="B165" s="12" t="s">
        <v>82</v>
      </c>
      <c r="C165" s="12" t="s">
        <v>58</v>
      </c>
      <c r="D165" s="13"/>
      <c r="E165" s="10">
        <f>E166+E172+E174+E176+E168+E170</f>
        <v>314234.69999999995</v>
      </c>
      <c r="F165" s="10">
        <f>F166+F172+F174+F176</f>
        <v>74546.900000000009</v>
      </c>
      <c r="G165" s="10">
        <f>G166+G172+G174+G176</f>
        <v>65214.000000000007</v>
      </c>
      <c r="H165" s="39"/>
      <c r="I165" s="39"/>
    </row>
    <row r="166" spans="1:9" ht="30" x14ac:dyDescent="0.25">
      <c r="A166" s="62" t="s">
        <v>83</v>
      </c>
      <c r="B166" s="12" t="s">
        <v>82</v>
      </c>
      <c r="C166" s="12" t="s">
        <v>84</v>
      </c>
      <c r="D166" s="13"/>
      <c r="E166" s="10">
        <f>E167</f>
        <v>101683.5</v>
      </c>
      <c r="F166" s="10">
        <f>F167</f>
        <v>74351.100000000006</v>
      </c>
      <c r="G166" s="10">
        <f>G167</f>
        <v>49324.5</v>
      </c>
      <c r="H166" s="39"/>
      <c r="I166" s="39"/>
    </row>
    <row r="167" spans="1:9" ht="45.75" customHeight="1" x14ac:dyDescent="0.25">
      <c r="A167" s="44" t="s">
        <v>540</v>
      </c>
      <c r="B167" s="12" t="s">
        <v>82</v>
      </c>
      <c r="C167" s="12" t="s">
        <v>84</v>
      </c>
      <c r="D167" s="13">
        <v>200</v>
      </c>
      <c r="E167" s="10">
        <v>101683.5</v>
      </c>
      <c r="F167" s="10">
        <v>74351.100000000006</v>
      </c>
      <c r="G167" s="10">
        <v>49324.5</v>
      </c>
      <c r="H167" s="39"/>
      <c r="I167" s="39"/>
    </row>
    <row r="168" spans="1:9" ht="90" x14ac:dyDescent="0.25">
      <c r="A168" s="85" t="s">
        <v>666</v>
      </c>
      <c r="B168" s="12" t="s">
        <v>82</v>
      </c>
      <c r="C168" s="12" t="s">
        <v>667</v>
      </c>
      <c r="D168" s="13"/>
      <c r="E168" s="10">
        <f>E169</f>
        <v>0.1</v>
      </c>
      <c r="F168" s="10">
        <v>0</v>
      </c>
      <c r="G168" s="10">
        <v>0</v>
      </c>
      <c r="H168" s="39"/>
      <c r="I168" s="39"/>
    </row>
    <row r="169" spans="1:9" ht="45.75" customHeight="1" x14ac:dyDescent="0.25">
      <c r="A169" s="85" t="s">
        <v>540</v>
      </c>
      <c r="B169" s="12" t="s">
        <v>82</v>
      </c>
      <c r="C169" s="12" t="s">
        <v>667</v>
      </c>
      <c r="D169" s="13">
        <v>200</v>
      </c>
      <c r="E169" s="10">
        <f>0.1</f>
        <v>0.1</v>
      </c>
      <c r="F169" s="10">
        <v>0</v>
      </c>
      <c r="G169" s="10">
        <v>0</v>
      </c>
      <c r="H169" s="39"/>
      <c r="I169" s="39"/>
    </row>
    <row r="170" spans="1:9" ht="109.5" customHeight="1" x14ac:dyDescent="0.25">
      <c r="A170" s="85" t="s">
        <v>691</v>
      </c>
      <c r="B170" s="12" t="s">
        <v>82</v>
      </c>
      <c r="C170" s="12" t="s">
        <v>692</v>
      </c>
      <c r="D170" s="98"/>
      <c r="E170" s="10">
        <f>+E171</f>
        <v>78454.600000000006</v>
      </c>
      <c r="F170" s="10">
        <v>0</v>
      </c>
      <c r="G170" s="10">
        <v>0</v>
      </c>
      <c r="H170" s="39"/>
      <c r="I170" s="39"/>
    </row>
    <row r="171" spans="1:9" ht="45.75" customHeight="1" x14ac:dyDescent="0.25">
      <c r="A171" s="85" t="s">
        <v>540</v>
      </c>
      <c r="B171" s="12" t="s">
        <v>82</v>
      </c>
      <c r="C171" s="12" t="s">
        <v>692</v>
      </c>
      <c r="D171" s="13">
        <v>200</v>
      </c>
      <c r="E171" s="10">
        <v>78454.600000000006</v>
      </c>
      <c r="F171" s="10">
        <v>0</v>
      </c>
      <c r="G171" s="10">
        <v>0</v>
      </c>
      <c r="H171" s="39"/>
      <c r="I171" s="39"/>
    </row>
    <row r="172" spans="1:9" ht="90" x14ac:dyDescent="0.25">
      <c r="A172" s="55" t="s">
        <v>87</v>
      </c>
      <c r="B172" s="12" t="s">
        <v>82</v>
      </c>
      <c r="C172" s="12" t="s">
        <v>88</v>
      </c>
      <c r="D172" s="13"/>
      <c r="E172" s="10">
        <f>E173</f>
        <v>48558.8</v>
      </c>
      <c r="F172" s="10">
        <f>F173</f>
        <v>0</v>
      </c>
      <c r="G172" s="10">
        <f>G173</f>
        <v>12889.4</v>
      </c>
      <c r="H172" s="39"/>
      <c r="I172" s="39"/>
    </row>
    <row r="173" spans="1:9" x14ac:dyDescent="0.25">
      <c r="A173" s="59" t="s">
        <v>41</v>
      </c>
      <c r="B173" s="12" t="s">
        <v>82</v>
      </c>
      <c r="C173" s="12" t="s">
        <v>88</v>
      </c>
      <c r="D173" s="13">
        <v>800</v>
      </c>
      <c r="E173" s="10">
        <v>48558.8</v>
      </c>
      <c r="F173" s="10">
        <v>0</v>
      </c>
      <c r="G173" s="10">
        <v>12889.4</v>
      </c>
      <c r="H173" s="39"/>
      <c r="I173" s="39"/>
    </row>
    <row r="174" spans="1:9" ht="195" x14ac:dyDescent="0.25">
      <c r="A174" s="55" t="s">
        <v>89</v>
      </c>
      <c r="B174" s="12" t="s">
        <v>82</v>
      </c>
      <c r="C174" s="12" t="s">
        <v>90</v>
      </c>
      <c r="D174" s="13"/>
      <c r="E174" s="10">
        <f>E175</f>
        <v>85050.3</v>
      </c>
      <c r="F174" s="10">
        <f>F175</f>
        <v>0</v>
      </c>
      <c r="G174" s="10">
        <f>G175</f>
        <v>2803.3</v>
      </c>
      <c r="H174" s="39"/>
      <c r="I174" s="39"/>
    </row>
    <row r="175" spans="1:9" x14ac:dyDescent="0.25">
      <c r="A175" s="59" t="s">
        <v>41</v>
      </c>
      <c r="B175" s="12" t="s">
        <v>82</v>
      </c>
      <c r="C175" s="12" t="s">
        <v>90</v>
      </c>
      <c r="D175" s="13">
        <v>800</v>
      </c>
      <c r="E175" s="10">
        <v>85050.3</v>
      </c>
      <c r="F175" s="10">
        <v>0</v>
      </c>
      <c r="G175" s="10">
        <v>2803.3</v>
      </c>
      <c r="H175" s="39"/>
      <c r="I175" s="39"/>
    </row>
    <row r="176" spans="1:9" ht="165" x14ac:dyDescent="0.25">
      <c r="A176" s="63" t="s">
        <v>91</v>
      </c>
      <c r="B176" s="12" t="s">
        <v>82</v>
      </c>
      <c r="C176" s="12" t="s">
        <v>92</v>
      </c>
      <c r="D176" s="13"/>
      <c r="E176" s="10">
        <f>E177</f>
        <v>487.4</v>
      </c>
      <c r="F176" s="10">
        <f>F177</f>
        <v>195.8</v>
      </c>
      <c r="G176" s="10">
        <f>G177</f>
        <v>196.8</v>
      </c>
      <c r="H176" s="39"/>
      <c r="I176" s="39"/>
    </row>
    <row r="177" spans="1:9" x14ac:dyDescent="0.25">
      <c r="A177" s="59" t="s">
        <v>41</v>
      </c>
      <c r="B177" s="12" t="s">
        <v>82</v>
      </c>
      <c r="C177" s="12" t="s">
        <v>92</v>
      </c>
      <c r="D177" s="13">
        <v>800</v>
      </c>
      <c r="E177" s="10">
        <v>487.4</v>
      </c>
      <c r="F177" s="10">
        <v>195.8</v>
      </c>
      <c r="G177" s="10">
        <v>196.8</v>
      </c>
      <c r="H177" s="39"/>
      <c r="I177" s="39"/>
    </row>
    <row r="178" spans="1:9" ht="30" x14ac:dyDescent="0.25">
      <c r="A178" s="55" t="s">
        <v>93</v>
      </c>
      <c r="B178" s="12" t="s">
        <v>94</v>
      </c>
      <c r="C178" s="12"/>
      <c r="D178" s="13"/>
      <c r="E178" s="10">
        <f>E179++E213</f>
        <v>1750862.7999999998</v>
      </c>
      <c r="F178" s="10">
        <f>F179++F213</f>
        <v>1102152.3999999999</v>
      </c>
      <c r="G178" s="10">
        <f>G179++G213</f>
        <v>840792.29999999993</v>
      </c>
      <c r="H178" s="39"/>
      <c r="I178" s="39"/>
    </row>
    <row r="179" spans="1:9" ht="45" x14ac:dyDescent="0.25">
      <c r="A179" s="55" t="s">
        <v>53</v>
      </c>
      <c r="B179" s="12" t="s">
        <v>94</v>
      </c>
      <c r="C179" s="12" t="s">
        <v>54</v>
      </c>
      <c r="D179" s="13"/>
      <c r="E179" s="10">
        <f>E180</f>
        <v>1747743.7999999998</v>
      </c>
      <c r="F179" s="10">
        <f>F180</f>
        <v>1102152.3999999999</v>
      </c>
      <c r="G179" s="10">
        <f>G180</f>
        <v>831992.7</v>
      </c>
      <c r="H179" s="39"/>
      <c r="I179" s="39"/>
    </row>
    <row r="180" spans="1:9" ht="75" x14ac:dyDescent="0.25">
      <c r="A180" s="55" t="s">
        <v>95</v>
      </c>
      <c r="B180" s="12" t="s">
        <v>94</v>
      </c>
      <c r="C180" s="12" t="s">
        <v>96</v>
      </c>
      <c r="D180" s="13"/>
      <c r="E180" s="10">
        <f>E181+E186</f>
        <v>1747743.7999999998</v>
      </c>
      <c r="F180" s="10">
        <f>F181+F186</f>
        <v>1102152.3999999999</v>
      </c>
      <c r="G180" s="10">
        <f>G181+G186</f>
        <v>831992.7</v>
      </c>
      <c r="H180" s="39"/>
      <c r="I180" s="39"/>
    </row>
    <row r="181" spans="1:9" ht="45" x14ac:dyDescent="0.25">
      <c r="A181" s="55" t="s">
        <v>97</v>
      </c>
      <c r="B181" s="12" t="s">
        <v>94</v>
      </c>
      <c r="C181" s="12" t="s">
        <v>98</v>
      </c>
      <c r="D181" s="13"/>
      <c r="E181" s="10">
        <f>E182+E184</f>
        <v>701353.9</v>
      </c>
      <c r="F181" s="10">
        <f t="shared" ref="F181:G181" si="17">F182+F184</f>
        <v>512392.2</v>
      </c>
      <c r="G181" s="10">
        <f t="shared" si="17"/>
        <v>500000</v>
      </c>
      <c r="H181" s="39"/>
      <c r="I181" s="39"/>
    </row>
    <row r="182" spans="1:9" ht="90" x14ac:dyDescent="0.25">
      <c r="A182" s="44" t="s">
        <v>574</v>
      </c>
      <c r="B182" s="12" t="s">
        <v>94</v>
      </c>
      <c r="C182" s="12" t="s">
        <v>575</v>
      </c>
      <c r="D182" s="13"/>
      <c r="E182" s="10">
        <f>E183</f>
        <v>688456</v>
      </c>
      <c r="F182" s="10">
        <f t="shared" ref="F182:G182" si="18">F183</f>
        <v>500000</v>
      </c>
      <c r="G182" s="10">
        <f t="shared" si="18"/>
        <v>500000</v>
      </c>
      <c r="H182" s="39"/>
      <c r="I182" s="39"/>
    </row>
    <row r="183" spans="1:9" ht="45.75" customHeight="1" x14ac:dyDescent="0.25">
      <c r="A183" s="44" t="s">
        <v>540</v>
      </c>
      <c r="B183" s="12" t="s">
        <v>94</v>
      </c>
      <c r="C183" s="12" t="s">
        <v>575</v>
      </c>
      <c r="D183" s="13">
        <v>200</v>
      </c>
      <c r="E183" s="10">
        <v>688456</v>
      </c>
      <c r="F183" s="10">
        <v>500000</v>
      </c>
      <c r="G183" s="10">
        <v>500000</v>
      </c>
      <c r="H183" s="39"/>
      <c r="I183" s="39"/>
    </row>
    <row r="184" spans="1:9" ht="120" x14ac:dyDescent="0.25">
      <c r="A184" s="44" t="s">
        <v>655</v>
      </c>
      <c r="B184" s="12" t="s">
        <v>94</v>
      </c>
      <c r="C184" s="12" t="s">
        <v>576</v>
      </c>
      <c r="D184" s="13"/>
      <c r="E184" s="10">
        <f>E185</f>
        <v>12897.900000000001</v>
      </c>
      <c r="F184" s="10">
        <f t="shared" ref="F184:G184" si="19">F185</f>
        <v>12392.2</v>
      </c>
      <c r="G184" s="10">
        <f t="shared" si="19"/>
        <v>0</v>
      </c>
      <c r="H184" s="39"/>
      <c r="I184" s="39"/>
    </row>
    <row r="185" spans="1:9" ht="45.75" customHeight="1" x14ac:dyDescent="0.25">
      <c r="A185" s="44" t="s">
        <v>540</v>
      </c>
      <c r="B185" s="12" t="s">
        <v>94</v>
      </c>
      <c r="C185" s="12" t="s">
        <v>576</v>
      </c>
      <c r="D185" s="13">
        <v>200</v>
      </c>
      <c r="E185" s="10">
        <v>12897.900000000001</v>
      </c>
      <c r="F185" s="10">
        <v>12392.2</v>
      </c>
      <c r="G185" s="10">
        <v>0</v>
      </c>
      <c r="H185" s="39"/>
      <c r="I185" s="39"/>
    </row>
    <row r="186" spans="1:9" ht="45" x14ac:dyDescent="0.25">
      <c r="A186" s="59" t="s">
        <v>99</v>
      </c>
      <c r="B186" s="12" t="s">
        <v>94</v>
      </c>
      <c r="C186" s="12" t="s">
        <v>100</v>
      </c>
      <c r="D186" s="13"/>
      <c r="E186" s="10">
        <f>E187+E191+E193+E195+E201+E205+E209+E203+E211+E207+E197+E199</f>
        <v>1046389.8999999998</v>
      </c>
      <c r="F186" s="10">
        <f t="shared" ref="F186:G186" si="20">F187+F191+F193+F195+F201+F205+F209+F203+F211+F207+F197</f>
        <v>589760.19999999995</v>
      </c>
      <c r="G186" s="10">
        <f t="shared" si="20"/>
        <v>331992.7</v>
      </c>
      <c r="H186" s="39"/>
      <c r="I186" s="39"/>
    </row>
    <row r="187" spans="1:9" ht="90" x14ac:dyDescent="0.25">
      <c r="A187" s="59" t="s">
        <v>101</v>
      </c>
      <c r="B187" s="12" t="s">
        <v>94</v>
      </c>
      <c r="C187" s="12" t="s">
        <v>102</v>
      </c>
      <c r="D187" s="13"/>
      <c r="E187" s="10">
        <f>SUM(E188:E190)</f>
        <v>682989.5</v>
      </c>
      <c r="F187" s="10">
        <f>SUM(F188:F189)</f>
        <v>299166.2</v>
      </c>
      <c r="G187" s="10">
        <f>SUM(G188:G189)</f>
        <v>54734.600000000006</v>
      </c>
      <c r="H187" s="39"/>
      <c r="I187" s="39"/>
    </row>
    <row r="188" spans="1:9" ht="45.75" customHeight="1" x14ac:dyDescent="0.25">
      <c r="A188" s="44" t="s">
        <v>540</v>
      </c>
      <c r="B188" s="12" t="s">
        <v>94</v>
      </c>
      <c r="C188" s="12" t="s">
        <v>102</v>
      </c>
      <c r="D188" s="13">
        <v>200</v>
      </c>
      <c r="E188" s="10">
        <v>551578.9</v>
      </c>
      <c r="F188" s="10">
        <v>103201.60000000001</v>
      </c>
      <c r="G188" s="10">
        <v>54734.600000000006</v>
      </c>
      <c r="H188" s="39"/>
      <c r="I188" s="39"/>
    </row>
    <row r="189" spans="1:9" ht="45" x14ac:dyDescent="0.25">
      <c r="A189" s="59" t="s">
        <v>79</v>
      </c>
      <c r="B189" s="12" t="s">
        <v>94</v>
      </c>
      <c r="C189" s="12" t="s">
        <v>102</v>
      </c>
      <c r="D189" s="13">
        <v>400</v>
      </c>
      <c r="E189" s="10">
        <v>126091.5</v>
      </c>
      <c r="F189" s="10">
        <v>195964.6</v>
      </c>
      <c r="G189" s="10">
        <v>0</v>
      </c>
      <c r="H189" s="39"/>
      <c r="I189" s="39"/>
    </row>
    <row r="190" spans="1:9" x14ac:dyDescent="0.25">
      <c r="A190" s="59" t="s">
        <v>41</v>
      </c>
      <c r="B190" s="89" t="s">
        <v>94</v>
      </c>
      <c r="C190" s="89" t="s">
        <v>102</v>
      </c>
      <c r="D190" s="90">
        <v>800</v>
      </c>
      <c r="E190" s="10">
        <v>5319.1</v>
      </c>
      <c r="F190" s="10">
        <v>0</v>
      </c>
      <c r="G190" s="10">
        <v>0</v>
      </c>
      <c r="H190" s="39"/>
      <c r="I190" s="39"/>
    </row>
    <row r="191" spans="1:9" ht="105" x14ac:dyDescent="0.25">
      <c r="A191" s="59" t="s">
        <v>103</v>
      </c>
      <c r="B191" s="12" t="s">
        <v>94</v>
      </c>
      <c r="C191" s="12" t="s">
        <v>104</v>
      </c>
      <c r="D191" s="13"/>
      <c r="E191" s="10">
        <f>E192</f>
        <v>5864.2</v>
      </c>
      <c r="F191" s="10">
        <f>F192</f>
        <v>5275.5</v>
      </c>
      <c r="G191" s="10">
        <f>G192</f>
        <v>0</v>
      </c>
      <c r="H191" s="39"/>
      <c r="I191" s="39"/>
    </row>
    <row r="192" spans="1:9" ht="45.75" customHeight="1" x14ac:dyDescent="0.25">
      <c r="A192" s="44" t="s">
        <v>540</v>
      </c>
      <c r="B192" s="12" t="s">
        <v>94</v>
      </c>
      <c r="C192" s="12" t="s">
        <v>104</v>
      </c>
      <c r="D192" s="13">
        <v>200</v>
      </c>
      <c r="E192" s="10">
        <v>5864.2</v>
      </c>
      <c r="F192" s="10">
        <v>5275.5</v>
      </c>
      <c r="G192" s="10">
        <v>0</v>
      </c>
      <c r="H192" s="39"/>
      <c r="I192" s="39"/>
    </row>
    <row r="193" spans="1:9" ht="150" x14ac:dyDescent="0.25">
      <c r="A193" s="55" t="s">
        <v>299</v>
      </c>
      <c r="B193" s="12" t="s">
        <v>94</v>
      </c>
      <c r="C193" s="12" t="s">
        <v>300</v>
      </c>
      <c r="D193" s="13"/>
      <c r="E193" s="10">
        <f>E194</f>
        <v>126686.50000000001</v>
      </c>
      <c r="F193" s="10">
        <f>F194</f>
        <v>126194.4</v>
      </c>
      <c r="G193" s="10">
        <f>G194</f>
        <v>126137.4</v>
      </c>
      <c r="H193" s="39"/>
      <c r="I193" s="39"/>
    </row>
    <row r="194" spans="1:9" x14ac:dyDescent="0.25">
      <c r="A194" s="59" t="s">
        <v>41</v>
      </c>
      <c r="B194" s="12" t="s">
        <v>94</v>
      </c>
      <c r="C194" s="12" t="s">
        <v>300</v>
      </c>
      <c r="D194" s="13">
        <v>800</v>
      </c>
      <c r="E194" s="10">
        <v>126686.50000000001</v>
      </c>
      <c r="F194" s="10">
        <v>126194.4</v>
      </c>
      <c r="G194" s="10">
        <v>126137.4</v>
      </c>
      <c r="H194" s="39"/>
      <c r="I194" s="39"/>
    </row>
    <row r="195" spans="1:9" x14ac:dyDescent="0.25">
      <c r="A195" s="64" t="s">
        <v>301</v>
      </c>
      <c r="B195" s="12" t="s">
        <v>94</v>
      </c>
      <c r="C195" s="12" t="s">
        <v>302</v>
      </c>
      <c r="D195" s="17"/>
      <c r="E195" s="10">
        <f>E196</f>
        <v>26187.200000000001</v>
      </c>
      <c r="F195" s="10">
        <f>F196</f>
        <v>0</v>
      </c>
      <c r="G195" s="10">
        <f>G196</f>
        <v>1126.2</v>
      </c>
      <c r="H195" s="39"/>
      <c r="I195" s="39"/>
    </row>
    <row r="196" spans="1:9" x14ac:dyDescent="0.25">
      <c r="A196" s="56" t="s">
        <v>41</v>
      </c>
      <c r="B196" s="12" t="s">
        <v>94</v>
      </c>
      <c r="C196" s="12" t="s">
        <v>302</v>
      </c>
      <c r="D196" s="17">
        <v>800</v>
      </c>
      <c r="E196" s="10">
        <v>26187.200000000001</v>
      </c>
      <c r="F196" s="10">
        <v>0</v>
      </c>
      <c r="G196" s="10">
        <v>1126.2</v>
      </c>
      <c r="H196" s="39"/>
      <c r="I196" s="39"/>
    </row>
    <row r="197" spans="1:9" ht="60" x14ac:dyDescent="0.25">
      <c r="A197" s="85" t="s">
        <v>674</v>
      </c>
      <c r="B197" s="12" t="s">
        <v>94</v>
      </c>
      <c r="C197" s="12" t="s">
        <v>675</v>
      </c>
      <c r="D197" s="13"/>
      <c r="E197" s="10">
        <f>E198</f>
        <v>1291.5999999999999</v>
      </c>
      <c r="F197" s="10">
        <v>0</v>
      </c>
      <c r="G197" s="10">
        <v>0</v>
      </c>
      <c r="H197" s="39"/>
      <c r="I197" s="39"/>
    </row>
    <row r="198" spans="1:9" ht="45.75" customHeight="1" x14ac:dyDescent="0.25">
      <c r="A198" s="85" t="s">
        <v>540</v>
      </c>
      <c r="B198" s="12" t="s">
        <v>94</v>
      </c>
      <c r="C198" s="12" t="s">
        <v>675</v>
      </c>
      <c r="D198" s="13">
        <v>200</v>
      </c>
      <c r="E198" s="10">
        <v>1291.5999999999999</v>
      </c>
      <c r="F198" s="10">
        <v>0</v>
      </c>
      <c r="G198" s="10">
        <v>0</v>
      </c>
      <c r="H198" s="39"/>
      <c r="I198" s="39"/>
    </row>
    <row r="199" spans="1:9" ht="75" x14ac:dyDescent="0.25">
      <c r="A199" s="85" t="s">
        <v>693</v>
      </c>
      <c r="B199" s="12" t="s">
        <v>94</v>
      </c>
      <c r="C199" s="12" t="s">
        <v>694</v>
      </c>
      <c r="D199" s="13"/>
      <c r="E199" s="10">
        <f>+E200</f>
        <v>15</v>
      </c>
      <c r="F199" s="10">
        <v>0</v>
      </c>
      <c r="G199" s="10">
        <v>0</v>
      </c>
      <c r="H199" s="39"/>
      <c r="I199" s="39"/>
    </row>
    <row r="200" spans="1:9" ht="45" x14ac:dyDescent="0.25">
      <c r="A200" s="85" t="s">
        <v>79</v>
      </c>
      <c r="B200" s="12" t="s">
        <v>94</v>
      </c>
      <c r="C200" s="12" t="s">
        <v>694</v>
      </c>
      <c r="D200" s="13">
        <v>400</v>
      </c>
      <c r="E200" s="10">
        <v>15</v>
      </c>
      <c r="F200" s="10">
        <v>0</v>
      </c>
      <c r="G200" s="10">
        <v>0</v>
      </c>
      <c r="H200" s="39"/>
      <c r="I200" s="39"/>
    </row>
    <row r="201" spans="1:9" ht="90" x14ac:dyDescent="0.25">
      <c r="A201" s="65" t="s">
        <v>626</v>
      </c>
      <c r="B201" s="12" t="s">
        <v>94</v>
      </c>
      <c r="C201" s="12" t="s">
        <v>536</v>
      </c>
      <c r="D201" s="13"/>
      <c r="E201" s="10">
        <f>E202</f>
        <v>7584.1</v>
      </c>
      <c r="F201" s="10">
        <f>F202</f>
        <v>4247.8999999999996</v>
      </c>
      <c r="G201" s="10">
        <f>G202</f>
        <v>0</v>
      </c>
      <c r="H201" s="39"/>
      <c r="I201" s="39"/>
    </row>
    <row r="202" spans="1:9" ht="45" x14ac:dyDescent="0.25">
      <c r="A202" s="59" t="s">
        <v>79</v>
      </c>
      <c r="B202" s="12" t="s">
        <v>94</v>
      </c>
      <c r="C202" s="12" t="s">
        <v>536</v>
      </c>
      <c r="D202" s="13">
        <v>400</v>
      </c>
      <c r="E202" s="10">
        <v>7584.1</v>
      </c>
      <c r="F202" s="10">
        <v>4247.8999999999996</v>
      </c>
      <c r="G202" s="10">
        <v>0</v>
      </c>
      <c r="H202" s="39"/>
      <c r="I202" s="39"/>
    </row>
    <row r="203" spans="1:9" ht="120" x14ac:dyDescent="0.25">
      <c r="A203" s="56" t="s">
        <v>656</v>
      </c>
      <c r="B203" s="12" t="s">
        <v>94</v>
      </c>
      <c r="C203" s="12" t="s">
        <v>537</v>
      </c>
      <c r="D203" s="17"/>
      <c r="E203" s="33">
        <f>E204</f>
        <v>3359.6000000000004</v>
      </c>
      <c r="F203" s="33">
        <f>F204</f>
        <v>7839.1</v>
      </c>
      <c r="G203" s="33">
        <f>G204</f>
        <v>2000</v>
      </c>
      <c r="H203" s="39"/>
      <c r="I203" s="39"/>
    </row>
    <row r="204" spans="1:9" ht="45" x14ac:dyDescent="0.25">
      <c r="A204" s="59" t="s">
        <v>79</v>
      </c>
      <c r="B204" s="12" t="s">
        <v>94</v>
      </c>
      <c r="C204" s="12" t="s">
        <v>537</v>
      </c>
      <c r="D204" s="17">
        <v>400</v>
      </c>
      <c r="E204" s="33">
        <v>3359.6000000000004</v>
      </c>
      <c r="F204" s="33">
        <v>7839.1</v>
      </c>
      <c r="G204" s="33">
        <v>2000</v>
      </c>
      <c r="H204" s="39"/>
      <c r="I204" s="39"/>
    </row>
    <row r="205" spans="1:9" ht="150" x14ac:dyDescent="0.25">
      <c r="A205" s="56" t="s">
        <v>657</v>
      </c>
      <c r="B205" s="12" t="s">
        <v>94</v>
      </c>
      <c r="C205" s="12" t="s">
        <v>538</v>
      </c>
      <c r="D205" s="17"/>
      <c r="E205" s="33">
        <f>E206</f>
        <v>0</v>
      </c>
      <c r="F205" s="33">
        <f>F206</f>
        <v>2046.1000000000004</v>
      </c>
      <c r="G205" s="33">
        <f>G206</f>
        <v>3000</v>
      </c>
      <c r="H205" s="39"/>
      <c r="I205" s="39"/>
    </row>
    <row r="206" spans="1:9" ht="45" x14ac:dyDescent="0.25">
      <c r="A206" s="59" t="s">
        <v>79</v>
      </c>
      <c r="B206" s="12" t="s">
        <v>94</v>
      </c>
      <c r="C206" s="12" t="s">
        <v>538</v>
      </c>
      <c r="D206" s="17">
        <v>400</v>
      </c>
      <c r="E206" s="33">
        <v>0</v>
      </c>
      <c r="F206" s="33">
        <v>2046.1000000000004</v>
      </c>
      <c r="G206" s="33">
        <v>3000</v>
      </c>
      <c r="H206" s="39"/>
      <c r="I206" s="39"/>
    </row>
    <row r="207" spans="1:9" ht="135" x14ac:dyDescent="0.25">
      <c r="A207" s="59" t="s">
        <v>638</v>
      </c>
      <c r="B207" s="12" t="s">
        <v>94</v>
      </c>
      <c r="C207" s="12" t="s">
        <v>637</v>
      </c>
      <c r="D207" s="13"/>
      <c r="E207" s="33">
        <f>E208</f>
        <v>562.70000000000005</v>
      </c>
      <c r="F207" s="10">
        <v>0</v>
      </c>
      <c r="G207" s="10">
        <v>0</v>
      </c>
      <c r="H207" s="39"/>
      <c r="I207" s="39"/>
    </row>
    <row r="208" spans="1:9" x14ac:dyDescent="0.25">
      <c r="A208" s="59" t="s">
        <v>41</v>
      </c>
      <c r="B208" s="12" t="s">
        <v>94</v>
      </c>
      <c r="C208" s="12" t="s">
        <v>637</v>
      </c>
      <c r="D208" s="13">
        <v>800</v>
      </c>
      <c r="E208" s="33">
        <v>562.70000000000005</v>
      </c>
      <c r="F208" s="10">
        <v>0</v>
      </c>
      <c r="G208" s="10">
        <v>0</v>
      </c>
      <c r="H208" s="39"/>
      <c r="I208" s="39"/>
    </row>
    <row r="209" spans="1:9" ht="90" x14ac:dyDescent="0.25">
      <c r="A209" s="55" t="s">
        <v>295</v>
      </c>
      <c r="B209" s="12" t="s">
        <v>94</v>
      </c>
      <c r="C209" s="12" t="s">
        <v>296</v>
      </c>
      <c r="D209" s="13"/>
      <c r="E209" s="10">
        <f>E210</f>
        <v>140438.6</v>
      </c>
      <c r="F209" s="10">
        <f>F210</f>
        <v>104884</v>
      </c>
      <c r="G209" s="10">
        <f>G210</f>
        <v>104887.5</v>
      </c>
      <c r="H209" s="39"/>
      <c r="I209" s="39"/>
    </row>
    <row r="210" spans="1:9" x14ac:dyDescent="0.25">
      <c r="A210" s="59" t="s">
        <v>41</v>
      </c>
      <c r="B210" s="12" t="s">
        <v>94</v>
      </c>
      <c r="C210" s="12" t="s">
        <v>296</v>
      </c>
      <c r="D210" s="13">
        <v>800</v>
      </c>
      <c r="E210" s="10">
        <v>140438.6</v>
      </c>
      <c r="F210" s="10">
        <v>104884</v>
      </c>
      <c r="G210" s="10">
        <v>104887.5</v>
      </c>
      <c r="H210" s="39"/>
      <c r="I210" s="39"/>
    </row>
    <row r="211" spans="1:9" ht="110.25" x14ac:dyDescent="0.25">
      <c r="A211" s="66" t="s">
        <v>297</v>
      </c>
      <c r="B211" s="12" t="s">
        <v>94</v>
      </c>
      <c r="C211" s="12" t="s">
        <v>298</v>
      </c>
      <c r="D211" s="13"/>
      <c r="E211" s="10">
        <f>E212</f>
        <v>51410.9</v>
      </c>
      <c r="F211" s="10">
        <f>F212</f>
        <v>40107</v>
      </c>
      <c r="G211" s="10">
        <f>G212</f>
        <v>40107</v>
      </c>
      <c r="H211" s="39"/>
      <c r="I211" s="39"/>
    </row>
    <row r="212" spans="1:9" x14ac:dyDescent="0.25">
      <c r="A212" s="59" t="s">
        <v>41</v>
      </c>
      <c r="B212" s="12" t="s">
        <v>94</v>
      </c>
      <c r="C212" s="12" t="s">
        <v>298</v>
      </c>
      <c r="D212" s="13">
        <v>800</v>
      </c>
      <c r="E212" s="10">
        <v>51410.9</v>
      </c>
      <c r="F212" s="10">
        <v>40107</v>
      </c>
      <c r="G212" s="10">
        <v>40107</v>
      </c>
      <c r="H212" s="39"/>
      <c r="I212" s="39"/>
    </row>
    <row r="213" spans="1:9" ht="75" x14ac:dyDescent="0.25">
      <c r="A213" s="52" t="s">
        <v>73</v>
      </c>
      <c r="B213" s="6" t="s">
        <v>94</v>
      </c>
      <c r="C213" s="6" t="s">
        <v>74</v>
      </c>
      <c r="D213" s="13"/>
      <c r="E213" s="10">
        <f>E214</f>
        <v>3119</v>
      </c>
      <c r="F213" s="10">
        <f t="shared" ref="F213:G216" si="21">F214</f>
        <v>0</v>
      </c>
      <c r="G213" s="10">
        <f t="shared" si="21"/>
        <v>8799.6</v>
      </c>
      <c r="H213" s="39"/>
      <c r="I213" s="39"/>
    </row>
    <row r="214" spans="1:9" ht="60" x14ac:dyDescent="0.25">
      <c r="A214" s="52" t="s">
        <v>303</v>
      </c>
      <c r="B214" s="6" t="s">
        <v>94</v>
      </c>
      <c r="C214" s="6" t="s">
        <v>304</v>
      </c>
      <c r="D214" s="13"/>
      <c r="E214" s="10">
        <f>E215</f>
        <v>3119</v>
      </c>
      <c r="F214" s="10">
        <f t="shared" si="21"/>
        <v>0</v>
      </c>
      <c r="G214" s="10">
        <f t="shared" si="21"/>
        <v>8799.6</v>
      </c>
      <c r="H214" s="39"/>
      <c r="I214" s="39"/>
    </row>
    <row r="215" spans="1:9" ht="75" x14ac:dyDescent="0.25">
      <c r="A215" s="52" t="s">
        <v>305</v>
      </c>
      <c r="B215" s="6" t="s">
        <v>94</v>
      </c>
      <c r="C215" s="6" t="s">
        <v>306</v>
      </c>
      <c r="D215" s="13"/>
      <c r="E215" s="10">
        <f>E216</f>
        <v>3119</v>
      </c>
      <c r="F215" s="10">
        <f t="shared" si="21"/>
        <v>0</v>
      </c>
      <c r="G215" s="10">
        <f t="shared" si="21"/>
        <v>8799.6</v>
      </c>
      <c r="H215" s="39"/>
      <c r="I215" s="39"/>
    </row>
    <row r="216" spans="1:9" ht="60" x14ac:dyDescent="0.25">
      <c r="A216" s="52" t="s">
        <v>307</v>
      </c>
      <c r="B216" s="6" t="s">
        <v>94</v>
      </c>
      <c r="C216" s="6" t="s">
        <v>308</v>
      </c>
      <c r="D216" s="13"/>
      <c r="E216" s="10">
        <f>E217</f>
        <v>3119</v>
      </c>
      <c r="F216" s="10">
        <f t="shared" si="21"/>
        <v>0</v>
      </c>
      <c r="G216" s="10">
        <f t="shared" si="21"/>
        <v>8799.6</v>
      </c>
      <c r="H216" s="39"/>
      <c r="I216" s="39"/>
    </row>
    <row r="217" spans="1:9" ht="45.75" customHeight="1" x14ac:dyDescent="0.25">
      <c r="A217" s="44" t="s">
        <v>540</v>
      </c>
      <c r="B217" s="6" t="s">
        <v>94</v>
      </c>
      <c r="C217" s="6" t="s">
        <v>308</v>
      </c>
      <c r="D217" s="13">
        <v>200</v>
      </c>
      <c r="E217" s="10">
        <v>3119</v>
      </c>
      <c r="F217" s="10">
        <v>0</v>
      </c>
      <c r="G217" s="10">
        <v>8799.6</v>
      </c>
      <c r="H217" s="39"/>
      <c r="I217" s="39"/>
    </row>
    <row r="218" spans="1:9" ht="30" x14ac:dyDescent="0.25">
      <c r="A218" s="55" t="s">
        <v>105</v>
      </c>
      <c r="B218" s="12" t="s">
        <v>106</v>
      </c>
      <c r="C218" s="12"/>
      <c r="D218" s="13"/>
      <c r="E218" s="10">
        <f>E219+E238</f>
        <v>421780</v>
      </c>
      <c r="F218" s="10">
        <f>F219+F238</f>
        <v>895203.29999999993</v>
      </c>
      <c r="G218" s="10">
        <f>G219+G238</f>
        <v>2832.9</v>
      </c>
      <c r="H218" s="39"/>
      <c r="I218" s="39"/>
    </row>
    <row r="219" spans="1:9" ht="75" x14ac:dyDescent="0.25">
      <c r="A219" s="55" t="s">
        <v>107</v>
      </c>
      <c r="B219" s="12" t="s">
        <v>106</v>
      </c>
      <c r="C219" s="12" t="s">
        <v>108</v>
      </c>
      <c r="D219" s="13"/>
      <c r="E219" s="10">
        <f>E220+E227</f>
        <v>411038.3</v>
      </c>
      <c r="F219" s="10">
        <f>F220+F227</f>
        <v>894481.1</v>
      </c>
      <c r="G219" s="10">
        <f>G220+G227</f>
        <v>2107.4</v>
      </c>
      <c r="H219" s="39"/>
      <c r="I219" s="39"/>
    </row>
    <row r="220" spans="1:9" ht="30" x14ac:dyDescent="0.25">
      <c r="A220" s="55" t="s">
        <v>109</v>
      </c>
      <c r="B220" s="12" t="s">
        <v>106</v>
      </c>
      <c r="C220" s="12" t="s">
        <v>110</v>
      </c>
      <c r="D220" s="13"/>
      <c r="E220" s="10">
        <f>E221+E224</f>
        <v>376078.8</v>
      </c>
      <c r="F220" s="10">
        <f t="shared" ref="F220:G222" si="22">F221</f>
        <v>892380.9</v>
      </c>
      <c r="G220" s="10">
        <f t="shared" si="22"/>
        <v>0</v>
      </c>
      <c r="H220" s="39"/>
      <c r="I220" s="39"/>
    </row>
    <row r="221" spans="1:9" ht="75" x14ac:dyDescent="0.25">
      <c r="A221" s="59" t="s">
        <v>111</v>
      </c>
      <c r="B221" s="12" t="s">
        <v>106</v>
      </c>
      <c r="C221" s="12" t="s">
        <v>112</v>
      </c>
      <c r="D221" s="13"/>
      <c r="E221" s="10">
        <f>E222</f>
        <v>375979.8</v>
      </c>
      <c r="F221" s="10">
        <f t="shared" si="22"/>
        <v>892380.9</v>
      </c>
      <c r="G221" s="10">
        <f t="shared" si="22"/>
        <v>0</v>
      </c>
      <c r="H221" s="39"/>
      <c r="I221" s="39"/>
    </row>
    <row r="222" spans="1:9" ht="90" x14ac:dyDescent="0.25">
      <c r="A222" s="62" t="s">
        <v>113</v>
      </c>
      <c r="B222" s="12" t="s">
        <v>106</v>
      </c>
      <c r="C222" s="12" t="s">
        <v>114</v>
      </c>
      <c r="D222" s="13"/>
      <c r="E222" s="10">
        <f>E223</f>
        <v>375979.8</v>
      </c>
      <c r="F222" s="10">
        <f t="shared" si="22"/>
        <v>892380.9</v>
      </c>
      <c r="G222" s="10">
        <f t="shared" si="22"/>
        <v>0</v>
      </c>
      <c r="H222" s="39"/>
      <c r="I222" s="39"/>
    </row>
    <row r="223" spans="1:9" ht="45" x14ac:dyDescent="0.25">
      <c r="A223" s="59" t="s">
        <v>79</v>
      </c>
      <c r="B223" s="12" t="s">
        <v>106</v>
      </c>
      <c r="C223" s="12" t="s">
        <v>114</v>
      </c>
      <c r="D223" s="13">
        <v>400</v>
      </c>
      <c r="E223" s="10">
        <v>375979.8</v>
      </c>
      <c r="F223" s="10">
        <v>892380.9</v>
      </c>
      <c r="G223" s="10">
        <v>0</v>
      </c>
      <c r="H223" s="39"/>
      <c r="I223" s="39"/>
    </row>
    <row r="224" spans="1:9" ht="75" x14ac:dyDescent="0.25">
      <c r="A224" s="88" t="s">
        <v>668</v>
      </c>
      <c r="B224" s="12" t="s">
        <v>106</v>
      </c>
      <c r="C224" s="12" t="s">
        <v>670</v>
      </c>
      <c r="D224" s="13"/>
      <c r="E224" s="10">
        <f>E225</f>
        <v>99</v>
      </c>
      <c r="F224" s="10">
        <v>0</v>
      </c>
      <c r="G224" s="10">
        <v>0</v>
      </c>
      <c r="H224" s="39"/>
      <c r="I224" s="39"/>
    </row>
    <row r="225" spans="1:9" ht="60" x14ac:dyDescent="0.25">
      <c r="A225" s="88" t="s">
        <v>669</v>
      </c>
      <c r="B225" s="12" t="s">
        <v>106</v>
      </c>
      <c r="C225" s="12" t="s">
        <v>671</v>
      </c>
      <c r="D225" s="13"/>
      <c r="E225" s="10">
        <f>E226</f>
        <v>99</v>
      </c>
      <c r="F225" s="10">
        <v>0</v>
      </c>
      <c r="G225" s="10">
        <v>0</v>
      </c>
      <c r="H225" s="39"/>
      <c r="I225" s="39"/>
    </row>
    <row r="226" spans="1:9" ht="45.75" customHeight="1" x14ac:dyDescent="0.25">
      <c r="A226" s="85" t="s">
        <v>540</v>
      </c>
      <c r="B226" s="12" t="s">
        <v>106</v>
      </c>
      <c r="C226" s="12" t="s">
        <v>671</v>
      </c>
      <c r="D226" s="13">
        <v>200</v>
      </c>
      <c r="E226" s="10">
        <v>99</v>
      </c>
      <c r="F226" s="10">
        <v>0</v>
      </c>
      <c r="G226" s="10">
        <v>0</v>
      </c>
      <c r="H226" s="39"/>
      <c r="I226" s="39"/>
    </row>
    <row r="227" spans="1:9" ht="45" x14ac:dyDescent="0.25">
      <c r="A227" s="59" t="s">
        <v>115</v>
      </c>
      <c r="B227" s="12" t="s">
        <v>106</v>
      </c>
      <c r="C227" s="12" t="s">
        <v>116</v>
      </c>
      <c r="D227" s="13"/>
      <c r="E227" s="10">
        <f>E228+E235</f>
        <v>34959.5</v>
      </c>
      <c r="F227" s="10">
        <f>F228+F235</f>
        <v>2100.1999999999998</v>
      </c>
      <c r="G227" s="10">
        <f>G228+G235</f>
        <v>2107.4</v>
      </c>
      <c r="H227" s="10"/>
      <c r="I227" s="39"/>
    </row>
    <row r="228" spans="1:9" ht="45" x14ac:dyDescent="0.25">
      <c r="A228" s="59" t="s">
        <v>117</v>
      </c>
      <c r="B228" s="12" t="s">
        <v>106</v>
      </c>
      <c r="C228" s="12" t="s">
        <v>118</v>
      </c>
      <c r="D228" s="13"/>
      <c r="E228" s="10">
        <f>E229+E233+E231</f>
        <v>34931.199999999997</v>
      </c>
      <c r="F228" s="10">
        <f>F229+F233</f>
        <v>2070.1999999999998</v>
      </c>
      <c r="G228" s="10">
        <f>G229+G233</f>
        <v>2077.3000000000002</v>
      </c>
      <c r="H228" s="10"/>
      <c r="I228" s="39"/>
    </row>
    <row r="229" spans="1:9" ht="105" x14ac:dyDescent="0.25">
      <c r="A229" s="59" t="s">
        <v>119</v>
      </c>
      <c r="B229" s="12" t="s">
        <v>106</v>
      </c>
      <c r="C229" s="12" t="s">
        <v>120</v>
      </c>
      <c r="D229" s="13"/>
      <c r="E229" s="10">
        <f>E230</f>
        <v>0</v>
      </c>
      <c r="F229" s="10">
        <f>F230</f>
        <v>79</v>
      </c>
      <c r="G229" s="10">
        <f>G230</f>
        <v>79.400000000000006</v>
      </c>
      <c r="H229" s="10"/>
      <c r="I229" s="39"/>
    </row>
    <row r="230" spans="1:9" ht="45.75" customHeight="1" x14ac:dyDescent="0.25">
      <c r="A230" s="44" t="s">
        <v>540</v>
      </c>
      <c r="B230" s="12" t="s">
        <v>106</v>
      </c>
      <c r="C230" s="12" t="s">
        <v>120</v>
      </c>
      <c r="D230" s="13">
        <v>200</v>
      </c>
      <c r="E230" s="10">
        <v>0</v>
      </c>
      <c r="F230" s="10">
        <v>79</v>
      </c>
      <c r="G230" s="10">
        <v>79.400000000000006</v>
      </c>
      <c r="H230" s="39"/>
      <c r="I230" s="39"/>
    </row>
    <row r="231" spans="1:9" ht="150" x14ac:dyDescent="0.25">
      <c r="A231" s="85" t="s">
        <v>676</v>
      </c>
      <c r="B231" s="12" t="s">
        <v>106</v>
      </c>
      <c r="C231" s="12" t="s">
        <v>677</v>
      </c>
      <c r="D231" s="13"/>
      <c r="E231" s="10">
        <f>E232</f>
        <v>19003.900000000001</v>
      </c>
      <c r="F231" s="10">
        <f t="shared" ref="F231:G231" si="23">F232</f>
        <v>0</v>
      </c>
      <c r="G231" s="10">
        <f t="shared" si="23"/>
        <v>0</v>
      </c>
      <c r="H231" s="39"/>
      <c r="I231" s="39"/>
    </row>
    <row r="232" spans="1:9" x14ac:dyDescent="0.25">
      <c r="A232" s="92" t="s">
        <v>41</v>
      </c>
      <c r="B232" s="89" t="s">
        <v>106</v>
      </c>
      <c r="C232" s="89" t="s">
        <v>677</v>
      </c>
      <c r="D232" s="90">
        <v>800</v>
      </c>
      <c r="E232" s="10">
        <v>19003.900000000001</v>
      </c>
      <c r="F232" s="10">
        <v>0</v>
      </c>
      <c r="G232" s="10">
        <v>0</v>
      </c>
      <c r="H232" s="39"/>
      <c r="I232" s="39"/>
    </row>
    <row r="233" spans="1:9" ht="180" x14ac:dyDescent="0.25">
      <c r="A233" s="63" t="s">
        <v>121</v>
      </c>
      <c r="B233" s="12" t="s">
        <v>106</v>
      </c>
      <c r="C233" s="12" t="s">
        <v>122</v>
      </c>
      <c r="D233" s="13"/>
      <c r="E233" s="10">
        <f>E234</f>
        <v>15927.3</v>
      </c>
      <c r="F233" s="10">
        <f>F234</f>
        <v>1991.2</v>
      </c>
      <c r="G233" s="10">
        <f>G234</f>
        <v>1997.9</v>
      </c>
      <c r="H233" s="39"/>
      <c r="I233" s="39"/>
    </row>
    <row r="234" spans="1:9" x14ac:dyDescent="0.25">
      <c r="A234" s="67" t="s">
        <v>41</v>
      </c>
      <c r="B234" s="12" t="s">
        <v>106</v>
      </c>
      <c r="C234" s="12" t="s">
        <v>122</v>
      </c>
      <c r="D234" s="13">
        <v>800</v>
      </c>
      <c r="E234" s="10">
        <v>15927.3</v>
      </c>
      <c r="F234" s="10">
        <v>1991.2</v>
      </c>
      <c r="G234" s="10">
        <v>1997.9</v>
      </c>
      <c r="H234" s="39"/>
      <c r="I234" s="39"/>
    </row>
    <row r="235" spans="1:9" ht="60" x14ac:dyDescent="0.25">
      <c r="A235" s="65" t="s">
        <v>123</v>
      </c>
      <c r="B235" s="20" t="s">
        <v>106</v>
      </c>
      <c r="C235" s="20" t="s">
        <v>124</v>
      </c>
      <c r="D235" s="15"/>
      <c r="E235" s="10">
        <f t="shared" ref="E235:G236" si="24">E236</f>
        <v>28.3</v>
      </c>
      <c r="F235" s="10">
        <f t="shared" si="24"/>
        <v>30</v>
      </c>
      <c r="G235" s="10">
        <f t="shared" si="24"/>
        <v>30.1</v>
      </c>
      <c r="H235" s="39"/>
      <c r="I235" s="39"/>
    </row>
    <row r="236" spans="1:9" ht="60" x14ac:dyDescent="0.25">
      <c r="A236" s="65" t="s">
        <v>125</v>
      </c>
      <c r="B236" s="20" t="s">
        <v>106</v>
      </c>
      <c r="C236" s="20" t="s">
        <v>126</v>
      </c>
      <c r="D236" s="15"/>
      <c r="E236" s="10">
        <f t="shared" si="24"/>
        <v>28.3</v>
      </c>
      <c r="F236" s="10">
        <f t="shared" si="24"/>
        <v>30</v>
      </c>
      <c r="G236" s="10">
        <f t="shared" si="24"/>
        <v>30.1</v>
      </c>
      <c r="H236" s="39"/>
      <c r="I236" s="39"/>
    </row>
    <row r="237" spans="1:9" ht="60" x14ac:dyDescent="0.25">
      <c r="A237" s="65" t="s">
        <v>86</v>
      </c>
      <c r="B237" s="20" t="s">
        <v>106</v>
      </c>
      <c r="C237" s="20" t="s">
        <v>126</v>
      </c>
      <c r="D237" s="15">
        <v>600</v>
      </c>
      <c r="E237" s="10">
        <v>28.3</v>
      </c>
      <c r="F237" s="10">
        <v>30</v>
      </c>
      <c r="G237" s="10">
        <v>30.1</v>
      </c>
      <c r="H237" s="39"/>
      <c r="I237" s="39"/>
    </row>
    <row r="238" spans="1:9" ht="105" x14ac:dyDescent="0.25">
      <c r="A238" s="55" t="s">
        <v>127</v>
      </c>
      <c r="B238" s="12" t="s">
        <v>106</v>
      </c>
      <c r="C238" s="12" t="s">
        <v>128</v>
      </c>
      <c r="D238" s="13"/>
      <c r="E238" s="10">
        <f>E239+E242</f>
        <v>10741.7</v>
      </c>
      <c r="F238" s="10">
        <f>F239+F242</f>
        <v>722.2</v>
      </c>
      <c r="G238" s="10">
        <f>G239+G242</f>
        <v>725.5</v>
      </c>
      <c r="H238" s="39"/>
      <c r="I238" s="39"/>
    </row>
    <row r="239" spans="1:9" ht="48" customHeight="1" x14ac:dyDescent="0.25">
      <c r="A239" s="55" t="s">
        <v>563</v>
      </c>
      <c r="B239" s="12" t="s">
        <v>106</v>
      </c>
      <c r="C239" s="12" t="s">
        <v>129</v>
      </c>
      <c r="D239" s="13"/>
      <c r="E239" s="10">
        <f t="shared" ref="E239:G240" si="25">E240</f>
        <v>1058</v>
      </c>
      <c r="F239" s="10">
        <f t="shared" si="25"/>
        <v>299.89999999999998</v>
      </c>
      <c r="G239" s="10">
        <f t="shared" si="25"/>
        <v>301.10000000000002</v>
      </c>
      <c r="H239" s="39"/>
      <c r="I239" s="39"/>
    </row>
    <row r="240" spans="1:9" ht="90" x14ac:dyDescent="0.25">
      <c r="A240" s="55" t="s">
        <v>130</v>
      </c>
      <c r="B240" s="12" t="s">
        <v>106</v>
      </c>
      <c r="C240" s="12" t="s">
        <v>131</v>
      </c>
      <c r="D240" s="13"/>
      <c r="E240" s="10">
        <f t="shared" si="25"/>
        <v>1058</v>
      </c>
      <c r="F240" s="10">
        <f t="shared" si="25"/>
        <v>299.89999999999998</v>
      </c>
      <c r="G240" s="10">
        <f t="shared" si="25"/>
        <v>301.10000000000002</v>
      </c>
      <c r="H240" s="39"/>
      <c r="I240" s="39"/>
    </row>
    <row r="241" spans="1:9" ht="45.75" customHeight="1" x14ac:dyDescent="0.25">
      <c r="A241" s="44" t="s">
        <v>540</v>
      </c>
      <c r="B241" s="12" t="s">
        <v>106</v>
      </c>
      <c r="C241" s="12" t="s">
        <v>131</v>
      </c>
      <c r="D241" s="13">
        <v>200</v>
      </c>
      <c r="E241" s="10">
        <v>1058</v>
      </c>
      <c r="F241" s="10">
        <v>299.89999999999998</v>
      </c>
      <c r="G241" s="10">
        <v>301.10000000000002</v>
      </c>
      <c r="H241" s="39"/>
      <c r="I241" s="39"/>
    </row>
    <row r="242" spans="1:9" ht="51" customHeight="1" x14ac:dyDescent="0.25">
      <c r="A242" s="59" t="s">
        <v>132</v>
      </c>
      <c r="B242" s="12" t="s">
        <v>106</v>
      </c>
      <c r="C242" s="12" t="s">
        <v>133</v>
      </c>
      <c r="D242" s="13"/>
      <c r="E242" s="10">
        <f t="shared" ref="E242:G243" si="26">E243</f>
        <v>9683.7000000000007</v>
      </c>
      <c r="F242" s="10">
        <f t="shared" si="26"/>
        <v>422.3</v>
      </c>
      <c r="G242" s="10">
        <f t="shared" si="26"/>
        <v>424.4</v>
      </c>
      <c r="H242" s="39"/>
      <c r="I242" s="39"/>
    </row>
    <row r="243" spans="1:9" ht="120" x14ac:dyDescent="0.25">
      <c r="A243" s="59" t="s">
        <v>134</v>
      </c>
      <c r="B243" s="12" t="s">
        <v>106</v>
      </c>
      <c r="C243" s="12" t="s">
        <v>135</v>
      </c>
      <c r="D243" s="13"/>
      <c r="E243" s="10">
        <f t="shared" si="26"/>
        <v>9683.7000000000007</v>
      </c>
      <c r="F243" s="10">
        <f t="shared" si="26"/>
        <v>422.3</v>
      </c>
      <c r="G243" s="10">
        <f t="shared" si="26"/>
        <v>424.4</v>
      </c>
      <c r="H243" s="39"/>
      <c r="I243" s="39"/>
    </row>
    <row r="244" spans="1:9" ht="45.75" customHeight="1" x14ac:dyDescent="0.25">
      <c r="A244" s="44" t="s">
        <v>540</v>
      </c>
      <c r="B244" s="12" t="s">
        <v>106</v>
      </c>
      <c r="C244" s="12" t="s">
        <v>135</v>
      </c>
      <c r="D244" s="13">
        <v>200</v>
      </c>
      <c r="E244" s="10">
        <v>9683.7000000000007</v>
      </c>
      <c r="F244" s="10">
        <v>422.3</v>
      </c>
      <c r="G244" s="10">
        <v>424.4</v>
      </c>
      <c r="H244" s="39"/>
      <c r="I244" s="39"/>
    </row>
    <row r="245" spans="1:9" s="40" customFormat="1" ht="29.25" x14ac:dyDescent="0.25">
      <c r="A245" s="60" t="s">
        <v>136</v>
      </c>
      <c r="B245" s="19" t="s">
        <v>137</v>
      </c>
      <c r="C245" s="19"/>
      <c r="D245" s="8"/>
      <c r="E245" s="8">
        <f>E246+E291+E338+E383</f>
        <v>4863969.7</v>
      </c>
      <c r="F245" s="8">
        <f>F246+F291+F338+F383</f>
        <v>4344034.5999999996</v>
      </c>
      <c r="G245" s="8">
        <f>G246+G291+G338+G383</f>
        <v>3549147.6</v>
      </c>
    </row>
    <row r="246" spans="1:9" x14ac:dyDescent="0.25">
      <c r="A246" s="55" t="s">
        <v>138</v>
      </c>
      <c r="B246" s="12" t="s">
        <v>139</v>
      </c>
      <c r="C246" s="12"/>
      <c r="D246" s="13"/>
      <c r="E246" s="10">
        <f>E247+E275</f>
        <v>558326</v>
      </c>
      <c r="F246" s="10">
        <f t="shared" ref="F246:G246" si="27">F247+F275</f>
        <v>21230.5</v>
      </c>
      <c r="G246" s="10">
        <f t="shared" si="27"/>
        <v>16146.6</v>
      </c>
      <c r="H246" s="39"/>
      <c r="I246" s="39"/>
    </row>
    <row r="247" spans="1:9" ht="60" x14ac:dyDescent="0.25">
      <c r="A247" s="55" t="s">
        <v>237</v>
      </c>
      <c r="B247" s="12" t="s">
        <v>139</v>
      </c>
      <c r="C247" s="12" t="s">
        <v>238</v>
      </c>
      <c r="D247" s="13"/>
      <c r="E247" s="10">
        <f>E248+E263+E267+E271</f>
        <v>535018.5</v>
      </c>
      <c r="F247" s="10">
        <f t="shared" ref="F247:G247" si="28">F248+F263+F267</f>
        <v>8847.2999999999993</v>
      </c>
      <c r="G247" s="10">
        <f t="shared" si="28"/>
        <v>2614.8999999999996</v>
      </c>
      <c r="H247" s="39"/>
      <c r="I247" s="39"/>
    </row>
    <row r="248" spans="1:9" ht="60" x14ac:dyDescent="0.25">
      <c r="A248" s="55" t="s">
        <v>309</v>
      </c>
      <c r="B248" s="12" t="s">
        <v>139</v>
      </c>
      <c r="C248" s="12" t="s">
        <v>310</v>
      </c>
      <c r="D248" s="13"/>
      <c r="E248" s="10">
        <f>E249+E254</f>
        <v>518072.19999999995</v>
      </c>
      <c r="F248" s="10">
        <f t="shared" ref="F248:G248" si="29">F249+F254</f>
        <v>7153.2</v>
      </c>
      <c r="G248" s="10">
        <f t="shared" si="29"/>
        <v>912.5</v>
      </c>
      <c r="H248" s="39"/>
      <c r="I248" s="39"/>
    </row>
    <row r="249" spans="1:9" ht="60" x14ac:dyDescent="0.25">
      <c r="A249" s="55" t="s">
        <v>311</v>
      </c>
      <c r="B249" s="12" t="s">
        <v>139</v>
      </c>
      <c r="C249" s="12" t="s">
        <v>312</v>
      </c>
      <c r="D249" s="13"/>
      <c r="E249" s="10">
        <f>E250+E252</f>
        <v>89853.6</v>
      </c>
      <c r="F249" s="10">
        <f t="shared" ref="F249:G249" si="30">F250+F252</f>
        <v>873.2</v>
      </c>
      <c r="G249" s="10">
        <f t="shared" si="30"/>
        <v>912.5</v>
      </c>
      <c r="H249" s="39"/>
      <c r="I249" s="39"/>
    </row>
    <row r="250" spans="1:9" ht="30" x14ac:dyDescent="0.25">
      <c r="A250" s="55" t="s">
        <v>313</v>
      </c>
      <c r="B250" s="12" t="s">
        <v>139</v>
      </c>
      <c r="C250" s="12" t="s">
        <v>314</v>
      </c>
      <c r="D250" s="13"/>
      <c r="E250" s="10">
        <f>E251</f>
        <v>2791.8</v>
      </c>
      <c r="F250" s="10">
        <f t="shared" ref="F250:G250" si="31">F251</f>
        <v>873.2</v>
      </c>
      <c r="G250" s="10">
        <f t="shared" si="31"/>
        <v>912.5</v>
      </c>
      <c r="H250" s="39"/>
      <c r="I250" s="39"/>
    </row>
    <row r="251" spans="1:9" ht="45.75" customHeight="1" x14ac:dyDescent="0.25">
      <c r="A251" s="44" t="s">
        <v>540</v>
      </c>
      <c r="B251" s="12" t="s">
        <v>139</v>
      </c>
      <c r="C251" s="12" t="s">
        <v>314</v>
      </c>
      <c r="D251" s="13">
        <v>200</v>
      </c>
      <c r="E251" s="10">
        <v>2791.8</v>
      </c>
      <c r="F251" s="10">
        <v>873.2</v>
      </c>
      <c r="G251" s="10">
        <v>912.5</v>
      </c>
      <c r="H251" s="39"/>
      <c r="I251" s="39"/>
    </row>
    <row r="252" spans="1:9" ht="150" x14ac:dyDescent="0.25">
      <c r="A252" s="55" t="s">
        <v>622</v>
      </c>
      <c r="B252" s="12" t="s">
        <v>139</v>
      </c>
      <c r="C252" s="12" t="s">
        <v>623</v>
      </c>
      <c r="D252" s="17"/>
      <c r="E252" s="10">
        <f>E253</f>
        <v>87061.8</v>
      </c>
      <c r="F252" s="10">
        <f t="shared" ref="F252:G252" si="32">F253</f>
        <v>0</v>
      </c>
      <c r="G252" s="10">
        <f t="shared" si="32"/>
        <v>0</v>
      </c>
      <c r="H252" s="39"/>
      <c r="I252" s="39"/>
    </row>
    <row r="253" spans="1:9" ht="45" x14ac:dyDescent="0.25">
      <c r="A253" s="56" t="s">
        <v>79</v>
      </c>
      <c r="B253" s="12" t="s">
        <v>139</v>
      </c>
      <c r="C253" s="12" t="s">
        <v>623</v>
      </c>
      <c r="D253" s="17">
        <v>400</v>
      </c>
      <c r="E253" s="10">
        <v>87061.8</v>
      </c>
      <c r="F253" s="10">
        <v>0</v>
      </c>
      <c r="G253" s="10">
        <v>0</v>
      </c>
      <c r="H253" s="39"/>
      <c r="I253" s="39"/>
    </row>
    <row r="254" spans="1:9" ht="75" x14ac:dyDescent="0.25">
      <c r="A254" s="42" t="s">
        <v>616</v>
      </c>
      <c r="B254" s="12" t="s">
        <v>139</v>
      </c>
      <c r="C254" s="12" t="s">
        <v>618</v>
      </c>
      <c r="D254" s="17"/>
      <c r="E254" s="10">
        <f>E255+E258+E261</f>
        <v>428218.6</v>
      </c>
      <c r="F254" s="10">
        <f t="shared" ref="F254:G254" si="33">F255+F258+F261</f>
        <v>6280</v>
      </c>
      <c r="G254" s="10">
        <f t="shared" si="33"/>
        <v>0</v>
      </c>
      <c r="H254" s="39"/>
      <c r="I254" s="39"/>
    </row>
    <row r="255" spans="1:9" ht="45" x14ac:dyDescent="0.25">
      <c r="A255" s="91" t="s">
        <v>617</v>
      </c>
      <c r="B255" s="12" t="s">
        <v>139</v>
      </c>
      <c r="C255" s="12" t="s">
        <v>619</v>
      </c>
      <c r="D255" s="17"/>
      <c r="E255" s="10">
        <f>E256+E257</f>
        <v>416244.69999999995</v>
      </c>
      <c r="F255" s="10">
        <f t="shared" ref="F255:G255" si="34">F256+F257</f>
        <v>0</v>
      </c>
      <c r="G255" s="10">
        <f t="shared" si="34"/>
        <v>0</v>
      </c>
      <c r="H255" s="39"/>
      <c r="I255" s="39"/>
    </row>
    <row r="256" spans="1:9" ht="45" x14ac:dyDescent="0.25">
      <c r="A256" s="94" t="s">
        <v>79</v>
      </c>
      <c r="B256" s="12" t="s">
        <v>139</v>
      </c>
      <c r="C256" s="12" t="s">
        <v>619</v>
      </c>
      <c r="D256" s="17">
        <v>400</v>
      </c>
      <c r="E256" s="10">
        <v>283223.09999999998</v>
      </c>
      <c r="F256" s="10">
        <v>0</v>
      </c>
      <c r="G256" s="10">
        <v>0</v>
      </c>
      <c r="H256" s="39"/>
      <c r="I256" s="39"/>
    </row>
    <row r="257" spans="1:9" x14ac:dyDescent="0.25">
      <c r="A257" s="91" t="s">
        <v>41</v>
      </c>
      <c r="B257" s="12" t="s">
        <v>139</v>
      </c>
      <c r="C257" s="12" t="s">
        <v>619</v>
      </c>
      <c r="D257" s="17">
        <v>800</v>
      </c>
      <c r="E257" s="10">
        <v>133021.6</v>
      </c>
      <c r="F257" s="10">
        <v>0</v>
      </c>
      <c r="G257" s="10">
        <v>0</v>
      </c>
      <c r="H257" s="39"/>
      <c r="I257" s="39"/>
    </row>
    <row r="258" spans="1:9" ht="45" x14ac:dyDescent="0.25">
      <c r="A258" s="91" t="s">
        <v>617</v>
      </c>
      <c r="B258" s="12" t="s">
        <v>139</v>
      </c>
      <c r="C258" s="12" t="s">
        <v>620</v>
      </c>
      <c r="D258" s="17"/>
      <c r="E258" s="10">
        <f>E260+E259</f>
        <v>8973.9</v>
      </c>
      <c r="F258" s="10">
        <f t="shared" ref="F258:G258" si="35">F260</f>
        <v>6280</v>
      </c>
      <c r="G258" s="10">
        <f t="shared" si="35"/>
        <v>0</v>
      </c>
      <c r="H258" s="39"/>
      <c r="I258" s="39"/>
    </row>
    <row r="259" spans="1:9" ht="45" x14ac:dyDescent="0.25">
      <c r="A259" s="94" t="s">
        <v>79</v>
      </c>
      <c r="B259" s="12" t="s">
        <v>139</v>
      </c>
      <c r="C259" s="12" t="s">
        <v>620</v>
      </c>
      <c r="D259" s="17">
        <v>400</v>
      </c>
      <c r="E259" s="10">
        <v>6344</v>
      </c>
      <c r="F259" s="10"/>
      <c r="G259" s="10">
        <v>0</v>
      </c>
      <c r="H259" s="39"/>
      <c r="I259" s="39"/>
    </row>
    <row r="260" spans="1:9" x14ac:dyDescent="0.25">
      <c r="A260" s="91" t="s">
        <v>41</v>
      </c>
      <c r="B260" s="12" t="s">
        <v>139</v>
      </c>
      <c r="C260" s="12" t="s">
        <v>620</v>
      </c>
      <c r="D260" s="17">
        <v>800</v>
      </c>
      <c r="E260" s="10">
        <v>2629.8999999999996</v>
      </c>
      <c r="F260" s="10">
        <v>6280</v>
      </c>
      <c r="G260" s="10">
        <v>0</v>
      </c>
      <c r="H260" s="39"/>
      <c r="I260" s="39"/>
    </row>
    <row r="261" spans="1:9" ht="45" x14ac:dyDescent="0.25">
      <c r="A261" s="91" t="s">
        <v>617</v>
      </c>
      <c r="B261" s="12" t="s">
        <v>139</v>
      </c>
      <c r="C261" s="12" t="s">
        <v>621</v>
      </c>
      <c r="D261" s="17"/>
      <c r="E261" s="10">
        <f>E262</f>
        <v>3000</v>
      </c>
      <c r="F261" s="10">
        <v>0</v>
      </c>
      <c r="G261" s="10">
        <v>0</v>
      </c>
      <c r="H261" s="39"/>
      <c r="I261" s="39"/>
    </row>
    <row r="262" spans="1:9" x14ac:dyDescent="0.25">
      <c r="A262" s="42" t="s">
        <v>41</v>
      </c>
      <c r="B262" s="12" t="s">
        <v>139</v>
      </c>
      <c r="C262" s="12" t="s">
        <v>621</v>
      </c>
      <c r="D262" s="17">
        <v>800</v>
      </c>
      <c r="E262" s="10">
        <v>3000</v>
      </c>
      <c r="F262" s="10">
        <v>0</v>
      </c>
      <c r="G262" s="10">
        <v>0</v>
      </c>
      <c r="H262" s="39"/>
      <c r="I262" s="39"/>
    </row>
    <row r="263" spans="1:9" ht="105" x14ac:dyDescent="0.25">
      <c r="A263" s="55" t="s">
        <v>489</v>
      </c>
      <c r="B263" s="12" t="s">
        <v>139</v>
      </c>
      <c r="C263" s="12" t="s">
        <v>490</v>
      </c>
      <c r="D263" s="17"/>
      <c r="E263" s="33">
        <f>E264</f>
        <v>1597.7</v>
      </c>
      <c r="F263" s="33">
        <f t="shared" ref="F263:G265" si="36">F264</f>
        <v>614.6</v>
      </c>
      <c r="G263" s="33">
        <f t="shared" si="36"/>
        <v>617.6</v>
      </c>
      <c r="H263" s="39"/>
      <c r="I263" s="39"/>
    </row>
    <row r="264" spans="1:9" ht="105" x14ac:dyDescent="0.25">
      <c r="A264" s="55" t="s">
        <v>491</v>
      </c>
      <c r="B264" s="12" t="s">
        <v>139</v>
      </c>
      <c r="C264" s="12" t="s">
        <v>492</v>
      </c>
      <c r="D264" s="17"/>
      <c r="E264" s="33">
        <f>E265</f>
        <v>1597.7</v>
      </c>
      <c r="F264" s="33">
        <f t="shared" si="36"/>
        <v>614.6</v>
      </c>
      <c r="G264" s="33">
        <f t="shared" si="36"/>
        <v>617.6</v>
      </c>
    </row>
    <row r="265" spans="1:9" ht="30" x14ac:dyDescent="0.25">
      <c r="A265" s="55" t="s">
        <v>502</v>
      </c>
      <c r="B265" s="12" t="s">
        <v>139</v>
      </c>
      <c r="C265" s="12" t="s">
        <v>503</v>
      </c>
      <c r="D265" s="17"/>
      <c r="E265" s="33">
        <f>E266</f>
        <v>1597.7</v>
      </c>
      <c r="F265" s="33">
        <f t="shared" si="36"/>
        <v>614.6</v>
      </c>
      <c r="G265" s="33">
        <f t="shared" si="36"/>
        <v>617.6</v>
      </c>
    </row>
    <row r="266" spans="1:9" ht="45.75" customHeight="1" x14ac:dyDescent="0.25">
      <c r="A266" s="56" t="s">
        <v>540</v>
      </c>
      <c r="B266" s="12" t="s">
        <v>139</v>
      </c>
      <c r="C266" s="12" t="s">
        <v>503</v>
      </c>
      <c r="D266" s="17">
        <v>200</v>
      </c>
      <c r="E266" s="33">
        <v>1597.7</v>
      </c>
      <c r="F266" s="33">
        <v>614.6</v>
      </c>
      <c r="G266" s="33">
        <v>617.6</v>
      </c>
    </row>
    <row r="267" spans="1:9" ht="75" x14ac:dyDescent="0.25">
      <c r="A267" s="56" t="s">
        <v>522</v>
      </c>
      <c r="B267" s="12" t="s">
        <v>139</v>
      </c>
      <c r="C267" s="12" t="s">
        <v>523</v>
      </c>
      <c r="D267" s="17"/>
      <c r="E267" s="33">
        <f>E268</f>
        <v>0</v>
      </c>
      <c r="F267" s="33">
        <f t="shared" ref="F267:G269" si="37">F268</f>
        <v>1079.5</v>
      </c>
      <c r="G267" s="33">
        <f t="shared" si="37"/>
        <v>1084.8</v>
      </c>
    </row>
    <row r="268" spans="1:9" ht="90" x14ac:dyDescent="0.25">
      <c r="A268" s="56" t="s">
        <v>544</v>
      </c>
      <c r="B268" s="12" t="s">
        <v>139</v>
      </c>
      <c r="C268" s="12" t="s">
        <v>545</v>
      </c>
      <c r="D268" s="17"/>
      <c r="E268" s="33">
        <f>E269</f>
        <v>0</v>
      </c>
      <c r="F268" s="33">
        <f t="shared" si="37"/>
        <v>1079.5</v>
      </c>
      <c r="G268" s="33">
        <f t="shared" si="37"/>
        <v>1084.8</v>
      </c>
    </row>
    <row r="269" spans="1:9" ht="45" x14ac:dyDescent="0.25">
      <c r="A269" s="56" t="s">
        <v>501</v>
      </c>
      <c r="B269" s="12" t="s">
        <v>139</v>
      </c>
      <c r="C269" s="12" t="s">
        <v>546</v>
      </c>
      <c r="D269" s="17"/>
      <c r="E269" s="33">
        <f>E270</f>
        <v>0</v>
      </c>
      <c r="F269" s="33">
        <f t="shared" si="37"/>
        <v>1079.5</v>
      </c>
      <c r="G269" s="33">
        <f t="shared" si="37"/>
        <v>1084.8</v>
      </c>
    </row>
    <row r="270" spans="1:9" ht="45" x14ac:dyDescent="0.25">
      <c r="A270" s="56" t="s">
        <v>79</v>
      </c>
      <c r="B270" s="12" t="s">
        <v>139</v>
      </c>
      <c r="C270" s="12" t="s">
        <v>546</v>
      </c>
      <c r="D270" s="17">
        <v>400</v>
      </c>
      <c r="E270" s="33">
        <v>0</v>
      </c>
      <c r="F270" s="33">
        <v>1079.5</v>
      </c>
      <c r="G270" s="33">
        <v>1084.8</v>
      </c>
    </row>
    <row r="271" spans="1:9" ht="60" x14ac:dyDescent="0.25">
      <c r="A271" s="94" t="s">
        <v>685</v>
      </c>
      <c r="B271" s="12" t="s">
        <v>139</v>
      </c>
      <c r="C271" s="12" t="s">
        <v>688</v>
      </c>
      <c r="D271" s="17"/>
      <c r="E271" s="33">
        <f>E272</f>
        <v>15348.6</v>
      </c>
      <c r="F271" s="10">
        <v>0</v>
      </c>
      <c r="G271" s="10">
        <v>0</v>
      </c>
    </row>
    <row r="272" spans="1:9" ht="60" x14ac:dyDescent="0.25">
      <c r="A272" s="94" t="s">
        <v>686</v>
      </c>
      <c r="B272" s="12" t="s">
        <v>139</v>
      </c>
      <c r="C272" s="12" t="s">
        <v>689</v>
      </c>
      <c r="D272" s="17"/>
      <c r="E272" s="33">
        <f>E273</f>
        <v>15348.6</v>
      </c>
      <c r="F272" s="10">
        <v>0</v>
      </c>
      <c r="G272" s="10">
        <v>0</v>
      </c>
    </row>
    <row r="273" spans="1:9" ht="45" x14ac:dyDescent="0.25">
      <c r="A273" s="94" t="s">
        <v>687</v>
      </c>
      <c r="B273" s="12" t="s">
        <v>139</v>
      </c>
      <c r="C273" s="12" t="s">
        <v>690</v>
      </c>
      <c r="D273" s="17"/>
      <c r="E273" s="33">
        <f>E274</f>
        <v>15348.6</v>
      </c>
      <c r="F273" s="10">
        <v>0</v>
      </c>
      <c r="G273" s="10">
        <v>0</v>
      </c>
    </row>
    <row r="274" spans="1:9" x14ac:dyDescent="0.25">
      <c r="A274" s="91" t="s">
        <v>41</v>
      </c>
      <c r="B274" s="12" t="s">
        <v>139</v>
      </c>
      <c r="C274" s="12" t="s">
        <v>690</v>
      </c>
      <c r="D274" s="17">
        <v>800</v>
      </c>
      <c r="E274" s="33">
        <v>15348.6</v>
      </c>
      <c r="F274" s="10">
        <v>0</v>
      </c>
      <c r="G274" s="10">
        <v>0</v>
      </c>
    </row>
    <row r="275" spans="1:9" ht="120" x14ac:dyDescent="0.25">
      <c r="A275" s="55" t="s">
        <v>140</v>
      </c>
      <c r="B275" s="12" t="s">
        <v>139</v>
      </c>
      <c r="C275" s="12" t="s">
        <v>141</v>
      </c>
      <c r="D275" s="13"/>
      <c r="E275" s="10">
        <f>E276+E285</f>
        <v>23307.5</v>
      </c>
      <c r="F275" s="10">
        <f>F276+F285</f>
        <v>12383.2</v>
      </c>
      <c r="G275" s="10">
        <f>G276+G285</f>
        <v>13531.7</v>
      </c>
      <c r="H275" s="39"/>
      <c r="I275" s="39"/>
    </row>
    <row r="276" spans="1:9" ht="90" x14ac:dyDescent="0.25">
      <c r="A276" s="55" t="s">
        <v>151</v>
      </c>
      <c r="B276" s="12" t="s">
        <v>139</v>
      </c>
      <c r="C276" s="12" t="s">
        <v>152</v>
      </c>
      <c r="D276" s="13"/>
      <c r="E276" s="10">
        <f>E277+E280</f>
        <v>6982</v>
      </c>
      <c r="F276" s="10">
        <f>F277+F280</f>
        <v>4511.4000000000005</v>
      </c>
      <c r="G276" s="10">
        <f>G277+G280</f>
        <v>5621.4000000000005</v>
      </c>
      <c r="H276" s="39"/>
      <c r="I276" s="39"/>
    </row>
    <row r="277" spans="1:9" ht="75" x14ac:dyDescent="0.25">
      <c r="A277" s="59" t="s">
        <v>315</v>
      </c>
      <c r="B277" s="12" t="s">
        <v>139</v>
      </c>
      <c r="C277" s="12" t="s">
        <v>316</v>
      </c>
      <c r="D277" s="13"/>
      <c r="E277" s="10">
        <f t="shared" ref="E277:G278" si="38">E278</f>
        <v>6982</v>
      </c>
      <c r="F277" s="10">
        <f t="shared" si="38"/>
        <v>4244.1000000000004</v>
      </c>
      <c r="G277" s="10">
        <f t="shared" si="38"/>
        <v>5367.8</v>
      </c>
      <c r="H277" s="39"/>
      <c r="I277" s="39"/>
    </row>
    <row r="278" spans="1:9" ht="90" x14ac:dyDescent="0.25">
      <c r="A278" s="62" t="s">
        <v>317</v>
      </c>
      <c r="B278" s="12" t="s">
        <v>139</v>
      </c>
      <c r="C278" s="24" t="s">
        <v>318</v>
      </c>
      <c r="D278" s="13"/>
      <c r="E278" s="10">
        <f t="shared" si="38"/>
        <v>6982</v>
      </c>
      <c r="F278" s="10">
        <f t="shared" si="38"/>
        <v>4244.1000000000004</v>
      </c>
      <c r="G278" s="10">
        <f t="shared" si="38"/>
        <v>5367.8</v>
      </c>
      <c r="H278" s="39"/>
      <c r="I278" s="39"/>
    </row>
    <row r="279" spans="1:9" x14ac:dyDescent="0.25">
      <c r="A279" s="59" t="s">
        <v>41</v>
      </c>
      <c r="B279" s="12" t="s">
        <v>139</v>
      </c>
      <c r="C279" s="24" t="s">
        <v>318</v>
      </c>
      <c r="D279" s="13">
        <v>800</v>
      </c>
      <c r="E279" s="10">
        <v>6982</v>
      </c>
      <c r="F279" s="10">
        <v>4244.1000000000004</v>
      </c>
      <c r="G279" s="10">
        <v>5367.8</v>
      </c>
      <c r="H279" s="39"/>
      <c r="I279" s="39"/>
    </row>
    <row r="280" spans="1:9" ht="90" x14ac:dyDescent="0.25">
      <c r="A280" s="59" t="s">
        <v>319</v>
      </c>
      <c r="B280" s="12" t="s">
        <v>139</v>
      </c>
      <c r="C280" s="12" t="s">
        <v>320</v>
      </c>
      <c r="D280" s="13"/>
      <c r="E280" s="10">
        <f>E281+E283</f>
        <v>0</v>
      </c>
      <c r="F280" s="10">
        <f>F281+F283</f>
        <v>267.3</v>
      </c>
      <c r="G280" s="10">
        <f>G281+G283</f>
        <v>253.60000000000002</v>
      </c>
      <c r="H280" s="39"/>
      <c r="I280" s="39"/>
    </row>
    <row r="281" spans="1:9" ht="90" x14ac:dyDescent="0.25">
      <c r="A281" s="59" t="s">
        <v>321</v>
      </c>
      <c r="B281" s="12" t="s">
        <v>139</v>
      </c>
      <c r="C281" s="12" t="s">
        <v>322</v>
      </c>
      <c r="D281" s="13"/>
      <c r="E281" s="10">
        <f>E282</f>
        <v>0</v>
      </c>
      <c r="F281" s="10">
        <f>F282</f>
        <v>75</v>
      </c>
      <c r="G281" s="10">
        <f>G282</f>
        <v>60.3</v>
      </c>
      <c r="H281" s="39"/>
      <c r="I281" s="39"/>
    </row>
    <row r="282" spans="1:9" ht="45.75" customHeight="1" x14ac:dyDescent="0.25">
      <c r="A282" s="44" t="s">
        <v>540</v>
      </c>
      <c r="B282" s="12" t="s">
        <v>139</v>
      </c>
      <c r="C282" s="12" t="s">
        <v>322</v>
      </c>
      <c r="D282" s="13">
        <v>200</v>
      </c>
      <c r="E282" s="10">
        <v>0</v>
      </c>
      <c r="F282" s="10">
        <v>75</v>
      </c>
      <c r="G282" s="10">
        <v>60.3</v>
      </c>
      <c r="H282" s="39"/>
      <c r="I282" s="39"/>
    </row>
    <row r="283" spans="1:9" ht="45" x14ac:dyDescent="0.25">
      <c r="A283" s="59" t="s">
        <v>323</v>
      </c>
      <c r="B283" s="12" t="s">
        <v>139</v>
      </c>
      <c r="C283" s="12" t="s">
        <v>324</v>
      </c>
      <c r="D283" s="13"/>
      <c r="E283" s="10">
        <f>E284</f>
        <v>0</v>
      </c>
      <c r="F283" s="10">
        <f>F284</f>
        <v>192.3</v>
      </c>
      <c r="G283" s="10">
        <f>G284</f>
        <v>193.3</v>
      </c>
      <c r="H283" s="39"/>
      <c r="I283" s="39"/>
    </row>
    <row r="284" spans="1:9" ht="45.75" customHeight="1" x14ac:dyDescent="0.25">
      <c r="A284" s="59" t="s">
        <v>700</v>
      </c>
      <c r="B284" s="12" t="s">
        <v>139</v>
      </c>
      <c r="C284" s="12" t="s">
        <v>324</v>
      </c>
      <c r="D284" s="13">
        <v>200</v>
      </c>
      <c r="E284" s="10">
        <v>0</v>
      </c>
      <c r="F284" s="10">
        <v>192.3</v>
      </c>
      <c r="G284" s="10">
        <v>193.3</v>
      </c>
      <c r="H284" s="39"/>
      <c r="I284" s="39"/>
    </row>
    <row r="285" spans="1:9" ht="45" x14ac:dyDescent="0.25">
      <c r="A285" s="59" t="s">
        <v>142</v>
      </c>
      <c r="B285" s="12" t="s">
        <v>139</v>
      </c>
      <c r="C285" s="12" t="s">
        <v>143</v>
      </c>
      <c r="D285" s="13"/>
      <c r="E285" s="10">
        <f>E286</f>
        <v>16325.5</v>
      </c>
      <c r="F285" s="10">
        <f>F286</f>
        <v>7871.8</v>
      </c>
      <c r="G285" s="10">
        <f>G286</f>
        <v>7910.3</v>
      </c>
      <c r="H285" s="39"/>
      <c r="I285" s="39"/>
    </row>
    <row r="286" spans="1:9" ht="75" x14ac:dyDescent="0.25">
      <c r="A286" s="59" t="s">
        <v>144</v>
      </c>
      <c r="B286" s="12" t="s">
        <v>139</v>
      </c>
      <c r="C286" s="12" t="s">
        <v>145</v>
      </c>
      <c r="D286" s="13"/>
      <c r="E286" s="10">
        <f>E287+E289</f>
        <v>16325.5</v>
      </c>
      <c r="F286" s="10">
        <f>F287+F289</f>
        <v>7871.8</v>
      </c>
      <c r="G286" s="10">
        <f>G287+G289</f>
        <v>7910.3</v>
      </c>
      <c r="H286" s="39"/>
      <c r="I286" s="39"/>
    </row>
    <row r="287" spans="1:9" ht="30" x14ac:dyDescent="0.25">
      <c r="A287" s="59" t="s">
        <v>146</v>
      </c>
      <c r="B287" s="12" t="s">
        <v>139</v>
      </c>
      <c r="C287" s="12" t="s">
        <v>147</v>
      </c>
      <c r="D287" s="13"/>
      <c r="E287" s="10">
        <f>E288</f>
        <v>5395.3</v>
      </c>
      <c r="F287" s="10">
        <f>F288</f>
        <v>555.1</v>
      </c>
      <c r="G287" s="10">
        <f>G288</f>
        <v>557.79999999999995</v>
      </c>
      <c r="H287" s="39"/>
      <c r="I287" s="39"/>
    </row>
    <row r="288" spans="1:9" ht="45.75" customHeight="1" x14ac:dyDescent="0.25">
      <c r="A288" s="44" t="s">
        <v>540</v>
      </c>
      <c r="B288" s="12" t="s">
        <v>139</v>
      </c>
      <c r="C288" s="12" t="s">
        <v>147</v>
      </c>
      <c r="D288" s="13">
        <v>200</v>
      </c>
      <c r="E288" s="10">
        <v>5395.3</v>
      </c>
      <c r="F288" s="10">
        <v>555.1</v>
      </c>
      <c r="G288" s="10">
        <v>557.79999999999995</v>
      </c>
      <c r="H288" s="39"/>
      <c r="I288" s="39"/>
    </row>
    <row r="289" spans="1:9" ht="105" x14ac:dyDescent="0.25">
      <c r="A289" s="56" t="s">
        <v>504</v>
      </c>
      <c r="B289" s="12" t="s">
        <v>139</v>
      </c>
      <c r="C289" s="12" t="s">
        <v>505</v>
      </c>
      <c r="D289" s="17"/>
      <c r="E289" s="33">
        <f>E290</f>
        <v>10930.2</v>
      </c>
      <c r="F289" s="33">
        <f>F290</f>
        <v>7316.7</v>
      </c>
      <c r="G289" s="33">
        <f>G290</f>
        <v>7352.5</v>
      </c>
      <c r="H289" s="39"/>
      <c r="I289" s="39"/>
    </row>
    <row r="290" spans="1:9" ht="45.75" customHeight="1" x14ac:dyDescent="0.25">
      <c r="A290" s="56" t="s">
        <v>540</v>
      </c>
      <c r="B290" s="12" t="s">
        <v>139</v>
      </c>
      <c r="C290" s="12" t="s">
        <v>505</v>
      </c>
      <c r="D290" s="17">
        <v>200</v>
      </c>
      <c r="E290" s="33">
        <v>10930.2</v>
      </c>
      <c r="F290" s="33">
        <v>7316.7</v>
      </c>
      <c r="G290" s="33">
        <v>7352.5</v>
      </c>
      <c r="H290" s="39"/>
      <c r="I290" s="39"/>
    </row>
    <row r="291" spans="1:9" x14ac:dyDescent="0.25">
      <c r="A291" s="55" t="s">
        <v>148</v>
      </c>
      <c r="B291" s="12" t="s">
        <v>149</v>
      </c>
      <c r="C291" s="12"/>
      <c r="D291" s="13"/>
      <c r="E291" s="10">
        <f>E295+E292</f>
        <v>3134484.2</v>
      </c>
      <c r="F291" s="10">
        <f>F295</f>
        <v>3771326.8</v>
      </c>
      <c r="G291" s="10">
        <f>G295</f>
        <v>2908716.5999999996</v>
      </c>
      <c r="H291" s="39"/>
      <c r="I291" s="39"/>
    </row>
    <row r="292" spans="1:9" x14ac:dyDescent="0.25">
      <c r="A292" s="85" t="s">
        <v>9</v>
      </c>
      <c r="B292" s="12" t="s">
        <v>149</v>
      </c>
      <c r="C292" s="12" t="s">
        <v>10</v>
      </c>
      <c r="D292" s="13"/>
      <c r="E292" s="10">
        <f>E293</f>
        <v>5492</v>
      </c>
      <c r="F292" s="10">
        <v>0</v>
      </c>
      <c r="G292" s="10">
        <v>0</v>
      </c>
      <c r="H292" s="39"/>
      <c r="I292" s="39"/>
    </row>
    <row r="293" spans="1:9" ht="30" x14ac:dyDescent="0.25">
      <c r="A293" s="85" t="s">
        <v>288</v>
      </c>
      <c r="B293" s="12" t="s">
        <v>149</v>
      </c>
      <c r="C293" s="6" t="s">
        <v>289</v>
      </c>
      <c r="D293" s="13"/>
      <c r="E293" s="10">
        <f>E294</f>
        <v>5492</v>
      </c>
      <c r="F293" s="10">
        <v>0</v>
      </c>
      <c r="G293" s="10">
        <v>0</v>
      </c>
      <c r="H293" s="39"/>
      <c r="I293" s="39"/>
    </row>
    <row r="294" spans="1:9" ht="45.75" customHeight="1" x14ac:dyDescent="0.25">
      <c r="A294" s="85" t="s">
        <v>540</v>
      </c>
      <c r="B294" s="12" t="s">
        <v>149</v>
      </c>
      <c r="C294" s="6" t="s">
        <v>289</v>
      </c>
      <c r="D294" s="13">
        <v>200</v>
      </c>
      <c r="E294" s="10">
        <v>5492</v>
      </c>
      <c r="F294" s="10">
        <v>0</v>
      </c>
      <c r="G294" s="10">
        <v>0</v>
      </c>
      <c r="H294" s="39"/>
      <c r="I294" s="39"/>
    </row>
    <row r="295" spans="1:9" ht="120" x14ac:dyDescent="0.25">
      <c r="A295" s="59" t="s">
        <v>150</v>
      </c>
      <c r="B295" s="12" t="s">
        <v>149</v>
      </c>
      <c r="C295" s="12" t="s">
        <v>141</v>
      </c>
      <c r="D295" s="13"/>
      <c r="E295" s="10">
        <f t="shared" ref="E295:G295" si="39">E296</f>
        <v>3128992.2</v>
      </c>
      <c r="F295" s="10">
        <f t="shared" si="39"/>
        <v>3771326.8</v>
      </c>
      <c r="G295" s="10">
        <f t="shared" si="39"/>
        <v>2908716.5999999996</v>
      </c>
      <c r="H295" s="39"/>
      <c r="I295" s="39"/>
    </row>
    <row r="296" spans="1:9" ht="90" x14ac:dyDescent="0.25">
      <c r="A296" s="59" t="s">
        <v>151</v>
      </c>
      <c r="B296" s="12" t="s">
        <v>149</v>
      </c>
      <c r="C296" s="12" t="s">
        <v>152</v>
      </c>
      <c r="D296" s="13"/>
      <c r="E296" s="10">
        <f>E297+E302+E335+E330</f>
        <v>3128992.2</v>
      </c>
      <c r="F296" s="10">
        <f>F297+F302+F335+F330</f>
        <v>3771326.8</v>
      </c>
      <c r="G296" s="10">
        <f>G297+G302+G335+G330</f>
        <v>2908716.5999999996</v>
      </c>
      <c r="H296" s="39"/>
      <c r="I296" s="39"/>
    </row>
    <row r="297" spans="1:9" ht="45" x14ac:dyDescent="0.25">
      <c r="A297" s="59" t="s">
        <v>539</v>
      </c>
      <c r="B297" s="12" t="s">
        <v>149</v>
      </c>
      <c r="C297" s="12" t="s">
        <v>153</v>
      </c>
      <c r="D297" s="13"/>
      <c r="E297" s="10">
        <f>E298+E300</f>
        <v>23284.7</v>
      </c>
      <c r="F297" s="10">
        <f>F298</f>
        <v>0</v>
      </c>
      <c r="G297" s="10">
        <f>G298</f>
        <v>0</v>
      </c>
      <c r="H297" s="39"/>
      <c r="I297" s="39"/>
    </row>
    <row r="298" spans="1:9" x14ac:dyDescent="0.25">
      <c r="A298" s="61" t="s">
        <v>154</v>
      </c>
      <c r="B298" s="12" t="s">
        <v>149</v>
      </c>
      <c r="C298" s="12" t="s">
        <v>155</v>
      </c>
      <c r="D298" s="13"/>
      <c r="E298" s="10">
        <f>E299</f>
        <v>84.7</v>
      </c>
      <c r="F298" s="10">
        <f>F299</f>
        <v>0</v>
      </c>
      <c r="G298" s="10">
        <f>G299</f>
        <v>0</v>
      </c>
      <c r="H298" s="39"/>
      <c r="I298" s="39"/>
    </row>
    <row r="299" spans="1:9" ht="45" x14ac:dyDescent="0.25">
      <c r="A299" s="59" t="s">
        <v>79</v>
      </c>
      <c r="B299" s="12" t="s">
        <v>149</v>
      </c>
      <c r="C299" s="12" t="s">
        <v>155</v>
      </c>
      <c r="D299" s="13">
        <v>400</v>
      </c>
      <c r="E299" s="10">
        <v>84.7</v>
      </c>
      <c r="F299" s="10">
        <v>0</v>
      </c>
      <c r="G299" s="10">
        <v>0</v>
      </c>
      <c r="H299" s="39"/>
      <c r="I299" s="39"/>
    </row>
    <row r="300" spans="1:9" ht="75" x14ac:dyDescent="0.25">
      <c r="A300" s="9" t="s">
        <v>577</v>
      </c>
      <c r="B300" s="20" t="s">
        <v>149</v>
      </c>
      <c r="C300" s="20" t="s">
        <v>578</v>
      </c>
      <c r="D300" s="13"/>
      <c r="E300" s="10">
        <f>E301</f>
        <v>23200</v>
      </c>
      <c r="F300" s="10">
        <v>0</v>
      </c>
      <c r="G300" s="10">
        <v>0</v>
      </c>
      <c r="H300" s="39"/>
      <c r="I300" s="39"/>
    </row>
    <row r="301" spans="1:9" ht="45" x14ac:dyDescent="0.25">
      <c r="A301" s="43" t="s">
        <v>79</v>
      </c>
      <c r="B301" s="20" t="s">
        <v>149</v>
      </c>
      <c r="C301" s="20" t="s">
        <v>578</v>
      </c>
      <c r="D301" s="13">
        <v>400</v>
      </c>
      <c r="E301" s="10">
        <v>23200</v>
      </c>
      <c r="F301" s="10">
        <v>0</v>
      </c>
      <c r="G301" s="10">
        <v>0</v>
      </c>
      <c r="H301" s="39"/>
      <c r="I301" s="39"/>
    </row>
    <row r="302" spans="1:9" ht="75" x14ac:dyDescent="0.25">
      <c r="A302" s="59" t="s">
        <v>156</v>
      </c>
      <c r="B302" s="12" t="s">
        <v>149</v>
      </c>
      <c r="C302" s="12" t="s">
        <v>157</v>
      </c>
      <c r="D302" s="10"/>
      <c r="E302" s="10">
        <f>+E303+E307+E309+E315+E317+E324+E311+E313+E319+E321+E328+E326</f>
        <v>3094014.8</v>
      </c>
      <c r="F302" s="10">
        <f t="shared" ref="F302:G302" si="40">+F303+F307+F309+F315+F317+F324+F311+F313+F319+F321+F328+F326</f>
        <v>3765392.5</v>
      </c>
      <c r="G302" s="10">
        <f t="shared" si="40"/>
        <v>2902753.3</v>
      </c>
      <c r="H302" s="39"/>
      <c r="I302" s="39"/>
    </row>
    <row r="303" spans="1:9" ht="45" x14ac:dyDescent="0.25">
      <c r="A303" s="68" t="s">
        <v>158</v>
      </c>
      <c r="B303" s="20" t="s">
        <v>149</v>
      </c>
      <c r="C303" s="20" t="s">
        <v>159</v>
      </c>
      <c r="D303" s="13"/>
      <c r="E303" s="10">
        <f>SUBTOTAL(9,E304:E306)</f>
        <v>622039.19999999995</v>
      </c>
      <c r="F303" s="10">
        <f>SUM(F304:F305)</f>
        <v>236000</v>
      </c>
      <c r="G303" s="10">
        <f>SUM(G304:G305)</f>
        <v>236000</v>
      </c>
      <c r="H303" s="39"/>
      <c r="I303" s="39"/>
    </row>
    <row r="304" spans="1:9" ht="45.75" customHeight="1" x14ac:dyDescent="0.25">
      <c r="A304" s="44" t="s">
        <v>540</v>
      </c>
      <c r="B304" s="20" t="s">
        <v>149</v>
      </c>
      <c r="C304" s="20" t="s">
        <v>159</v>
      </c>
      <c r="D304" s="13">
        <v>200</v>
      </c>
      <c r="E304" s="10">
        <f>566339.2+16765.9</f>
        <v>583105.1</v>
      </c>
      <c r="F304" s="10">
        <v>236000</v>
      </c>
      <c r="G304" s="10">
        <v>236000</v>
      </c>
      <c r="H304" s="39"/>
      <c r="I304" s="39"/>
    </row>
    <row r="305" spans="1:9" ht="45" x14ac:dyDescent="0.25">
      <c r="A305" s="59" t="s">
        <v>79</v>
      </c>
      <c r="B305" s="20" t="s">
        <v>149</v>
      </c>
      <c r="C305" s="20" t="s">
        <v>159</v>
      </c>
      <c r="D305" s="13">
        <v>400</v>
      </c>
      <c r="E305" s="10">
        <v>15700.2</v>
      </c>
      <c r="F305" s="10">
        <v>0</v>
      </c>
      <c r="G305" s="10">
        <v>0</v>
      </c>
      <c r="H305" s="39"/>
      <c r="I305" s="39"/>
    </row>
    <row r="306" spans="1:9" ht="45" x14ac:dyDescent="0.25">
      <c r="A306" s="88" t="s">
        <v>79</v>
      </c>
      <c r="B306" s="20" t="s">
        <v>149</v>
      </c>
      <c r="C306" s="20" t="s">
        <v>159</v>
      </c>
      <c r="D306" s="13">
        <v>800</v>
      </c>
      <c r="E306" s="10">
        <v>23233.9</v>
      </c>
      <c r="F306" s="10">
        <v>0</v>
      </c>
      <c r="G306" s="10">
        <v>0</v>
      </c>
      <c r="H306" s="39"/>
      <c r="I306" s="39"/>
    </row>
    <row r="307" spans="1:9" ht="75" x14ac:dyDescent="0.25">
      <c r="A307" s="59" t="s">
        <v>579</v>
      </c>
      <c r="B307" s="20" t="s">
        <v>149</v>
      </c>
      <c r="C307" s="20" t="s">
        <v>580</v>
      </c>
      <c r="D307" s="13"/>
      <c r="E307" s="10">
        <f>E308</f>
        <v>808080.8</v>
      </c>
      <c r="F307" s="10">
        <f t="shared" ref="F307:G307" si="41">F308</f>
        <v>1768991.9</v>
      </c>
      <c r="G307" s="10">
        <f t="shared" si="41"/>
        <v>0</v>
      </c>
      <c r="H307" s="39"/>
      <c r="I307" s="39"/>
    </row>
    <row r="308" spans="1:9" ht="45" x14ac:dyDescent="0.25">
      <c r="A308" s="59" t="s">
        <v>79</v>
      </c>
      <c r="B308" s="20" t="s">
        <v>149</v>
      </c>
      <c r="C308" s="20" t="s">
        <v>580</v>
      </c>
      <c r="D308" s="13">
        <v>400</v>
      </c>
      <c r="E308" s="10">
        <v>808080.8</v>
      </c>
      <c r="F308" s="10">
        <v>1768991.9</v>
      </c>
      <c r="G308" s="10">
        <v>0</v>
      </c>
      <c r="H308" s="39"/>
      <c r="I308" s="39"/>
    </row>
    <row r="309" spans="1:9" ht="152.25" customHeight="1" x14ac:dyDescent="0.25">
      <c r="A309" s="59" t="s">
        <v>658</v>
      </c>
      <c r="B309" s="20" t="s">
        <v>149</v>
      </c>
      <c r="C309" s="20" t="s">
        <v>583</v>
      </c>
      <c r="D309" s="13"/>
      <c r="E309" s="10">
        <f>E310</f>
        <v>429013.19999999995</v>
      </c>
      <c r="F309" s="10">
        <f t="shared" ref="F309:G309" si="42">F310</f>
        <v>840000</v>
      </c>
      <c r="G309" s="10">
        <f t="shared" si="42"/>
        <v>0</v>
      </c>
      <c r="H309" s="39"/>
      <c r="I309" s="39"/>
    </row>
    <row r="310" spans="1:9" ht="45" x14ac:dyDescent="0.25">
      <c r="A310" s="59" t="s">
        <v>79</v>
      </c>
      <c r="B310" s="20" t="s">
        <v>149</v>
      </c>
      <c r="C310" s="20" t="s">
        <v>583</v>
      </c>
      <c r="D310" s="13">
        <v>400</v>
      </c>
      <c r="E310" s="10">
        <v>429013.19999999995</v>
      </c>
      <c r="F310" s="10">
        <v>840000</v>
      </c>
      <c r="G310" s="10">
        <v>0</v>
      </c>
      <c r="H310" s="39"/>
      <c r="I310" s="39"/>
    </row>
    <row r="311" spans="1:9" ht="165" x14ac:dyDescent="0.25">
      <c r="A311" s="69" t="s">
        <v>640</v>
      </c>
      <c r="B311" s="20" t="s">
        <v>149</v>
      </c>
      <c r="C311" s="20" t="s">
        <v>639</v>
      </c>
      <c r="D311" s="13"/>
      <c r="E311" s="10">
        <f>E312</f>
        <v>1044585.9</v>
      </c>
      <c r="F311" s="10">
        <f>F312</f>
        <v>804898.4</v>
      </c>
      <c r="G311" s="10">
        <f>G312</f>
        <v>2544898.4</v>
      </c>
      <c r="H311" s="39"/>
      <c r="I311" s="39"/>
    </row>
    <row r="312" spans="1:9" ht="45" x14ac:dyDescent="0.25">
      <c r="A312" s="59" t="s">
        <v>79</v>
      </c>
      <c r="B312" s="20" t="s">
        <v>149</v>
      </c>
      <c r="C312" s="20" t="s">
        <v>639</v>
      </c>
      <c r="D312" s="13">
        <v>400</v>
      </c>
      <c r="E312" s="10">
        <v>1044585.9</v>
      </c>
      <c r="F312" s="10">
        <v>804898.4</v>
      </c>
      <c r="G312" s="10">
        <v>2544898.4</v>
      </c>
      <c r="H312" s="39"/>
      <c r="I312" s="39"/>
    </row>
    <row r="313" spans="1:9" ht="90" x14ac:dyDescent="0.25">
      <c r="A313" s="59" t="s">
        <v>642</v>
      </c>
      <c r="B313" s="20" t="s">
        <v>149</v>
      </c>
      <c r="C313" s="20" t="s">
        <v>641</v>
      </c>
      <c r="D313" s="13"/>
      <c r="E313" s="10">
        <f>E314</f>
        <v>221.5</v>
      </c>
      <c r="F313" s="10">
        <v>0</v>
      </c>
      <c r="G313" s="10">
        <v>0</v>
      </c>
      <c r="H313" s="39"/>
      <c r="I313" s="39"/>
    </row>
    <row r="314" spans="1:9" ht="45" x14ac:dyDescent="0.25">
      <c r="A314" s="59" t="s">
        <v>79</v>
      </c>
      <c r="B314" s="20" t="s">
        <v>149</v>
      </c>
      <c r="C314" s="20" t="s">
        <v>641</v>
      </c>
      <c r="D314" s="13">
        <v>400</v>
      </c>
      <c r="E314" s="10">
        <v>221.5</v>
      </c>
      <c r="F314" s="10">
        <v>0</v>
      </c>
      <c r="G314" s="10">
        <v>0</v>
      </c>
      <c r="H314" s="39"/>
      <c r="I314" s="39"/>
    </row>
    <row r="315" spans="1:9" ht="45" x14ac:dyDescent="0.25">
      <c r="A315" s="59" t="s">
        <v>581</v>
      </c>
      <c r="B315" s="20" t="s">
        <v>149</v>
      </c>
      <c r="C315" s="20" t="s">
        <v>584</v>
      </c>
      <c r="D315" s="13"/>
      <c r="E315" s="10">
        <f>E316</f>
        <v>4131.6000000000004</v>
      </c>
      <c r="F315" s="10">
        <v>0</v>
      </c>
      <c r="G315" s="10">
        <v>0</v>
      </c>
      <c r="H315" s="39"/>
      <c r="I315" s="39"/>
    </row>
    <row r="316" spans="1:9" ht="45" x14ac:dyDescent="0.25">
      <c r="A316" s="59" t="s">
        <v>79</v>
      </c>
      <c r="B316" s="20" t="s">
        <v>149</v>
      </c>
      <c r="C316" s="20" t="s">
        <v>584</v>
      </c>
      <c r="D316" s="13">
        <v>400</v>
      </c>
      <c r="E316" s="10">
        <v>4131.6000000000004</v>
      </c>
      <c r="F316" s="10">
        <v>0</v>
      </c>
      <c r="G316" s="10">
        <v>0</v>
      </c>
      <c r="H316" s="39"/>
      <c r="I316" s="39"/>
    </row>
    <row r="317" spans="1:9" ht="90" x14ac:dyDescent="0.25">
      <c r="A317" s="59" t="s">
        <v>582</v>
      </c>
      <c r="B317" s="20" t="s">
        <v>149</v>
      </c>
      <c r="C317" s="20" t="s">
        <v>585</v>
      </c>
      <c r="D317" s="13"/>
      <c r="E317" s="10">
        <f>E318</f>
        <v>11</v>
      </c>
      <c r="F317" s="10">
        <v>0</v>
      </c>
      <c r="G317" s="10">
        <v>0</v>
      </c>
      <c r="H317" s="39"/>
      <c r="I317" s="39"/>
    </row>
    <row r="318" spans="1:9" ht="45" x14ac:dyDescent="0.25">
      <c r="A318" s="59" t="s">
        <v>79</v>
      </c>
      <c r="B318" s="20" t="s">
        <v>149</v>
      </c>
      <c r="C318" s="20" t="s">
        <v>585</v>
      </c>
      <c r="D318" s="13">
        <v>400</v>
      </c>
      <c r="E318" s="10">
        <v>11</v>
      </c>
      <c r="F318" s="10">
        <v>0</v>
      </c>
      <c r="G318" s="10">
        <v>0</v>
      </c>
      <c r="H318" s="39"/>
      <c r="I318" s="39"/>
    </row>
    <row r="319" spans="1:9" ht="60" x14ac:dyDescent="0.25">
      <c r="A319" s="70" t="s">
        <v>645</v>
      </c>
      <c r="B319" s="20" t="s">
        <v>149</v>
      </c>
      <c r="C319" s="20" t="s">
        <v>643</v>
      </c>
      <c r="D319" s="13"/>
      <c r="E319" s="10">
        <f>E320</f>
        <v>1668.6</v>
      </c>
      <c r="F319" s="10">
        <v>0</v>
      </c>
      <c r="G319" s="10">
        <v>0</v>
      </c>
      <c r="H319" s="39"/>
      <c r="I319" s="39"/>
    </row>
    <row r="320" spans="1:9" ht="45" x14ac:dyDescent="0.25">
      <c r="A320" s="59" t="s">
        <v>79</v>
      </c>
      <c r="B320" s="20" t="s">
        <v>149</v>
      </c>
      <c r="C320" s="20" t="s">
        <v>643</v>
      </c>
      <c r="D320" s="13">
        <v>400</v>
      </c>
      <c r="E320" s="10">
        <v>1668.6</v>
      </c>
      <c r="F320" s="10">
        <v>0</v>
      </c>
      <c r="G320" s="10">
        <v>0</v>
      </c>
      <c r="H320" s="39"/>
      <c r="I320" s="39"/>
    </row>
    <row r="321" spans="1:9" ht="60" x14ac:dyDescent="0.25">
      <c r="A321" s="59" t="s">
        <v>646</v>
      </c>
      <c r="B321" s="20" t="s">
        <v>149</v>
      </c>
      <c r="C321" s="20" t="s">
        <v>644</v>
      </c>
      <c r="D321" s="13"/>
      <c r="E321" s="10">
        <f>E322+E323</f>
        <v>200.8</v>
      </c>
      <c r="F321" s="10">
        <f t="shared" ref="F321:G321" si="43">F322+F323</f>
        <v>0</v>
      </c>
      <c r="G321" s="10">
        <f t="shared" si="43"/>
        <v>0</v>
      </c>
      <c r="H321" s="39"/>
      <c r="I321" s="39"/>
    </row>
    <row r="322" spans="1:9" ht="45.75" customHeight="1" x14ac:dyDescent="0.25">
      <c r="A322" s="9" t="s">
        <v>540</v>
      </c>
      <c r="B322" s="20" t="s">
        <v>149</v>
      </c>
      <c r="C322" s="20" t="s">
        <v>644</v>
      </c>
      <c r="D322" s="13">
        <v>200</v>
      </c>
      <c r="E322" s="10">
        <v>2.5</v>
      </c>
      <c r="F322" s="10">
        <v>0</v>
      </c>
      <c r="G322" s="10">
        <v>0</v>
      </c>
      <c r="H322" s="39"/>
      <c r="I322" s="39"/>
    </row>
    <row r="323" spans="1:9" ht="45" x14ac:dyDescent="0.25">
      <c r="A323" s="88" t="s">
        <v>79</v>
      </c>
      <c r="B323" s="20" t="s">
        <v>149</v>
      </c>
      <c r="C323" s="20" t="s">
        <v>644</v>
      </c>
      <c r="D323" s="13">
        <v>400</v>
      </c>
      <c r="E323" s="10">
        <v>198.3</v>
      </c>
      <c r="F323" s="10">
        <v>0</v>
      </c>
      <c r="G323" s="10">
        <v>0</v>
      </c>
      <c r="H323" s="39"/>
      <c r="I323" s="39"/>
    </row>
    <row r="324" spans="1:9" ht="75" x14ac:dyDescent="0.25">
      <c r="A324" s="59" t="s">
        <v>598</v>
      </c>
      <c r="B324" s="12" t="s">
        <v>149</v>
      </c>
      <c r="C324" s="12" t="s">
        <v>599</v>
      </c>
      <c r="D324" s="13"/>
      <c r="E324" s="10">
        <f>E325</f>
        <v>152212.4</v>
      </c>
      <c r="F324" s="10">
        <f t="shared" ref="F324:G324" si="44">F325</f>
        <v>111214.50000000001</v>
      </c>
      <c r="G324" s="10">
        <f t="shared" si="44"/>
        <v>117331.40000000001</v>
      </c>
      <c r="H324" s="39"/>
      <c r="I324" s="39"/>
    </row>
    <row r="325" spans="1:9" x14ac:dyDescent="0.25">
      <c r="A325" s="59" t="s">
        <v>41</v>
      </c>
      <c r="B325" s="12" t="s">
        <v>149</v>
      </c>
      <c r="C325" s="12" t="s">
        <v>599</v>
      </c>
      <c r="D325" s="13">
        <v>800</v>
      </c>
      <c r="E325" s="10">
        <v>152212.4</v>
      </c>
      <c r="F325" s="10">
        <v>111214.50000000001</v>
      </c>
      <c r="G325" s="10">
        <v>117331.40000000001</v>
      </c>
      <c r="H325" s="39"/>
      <c r="I325" s="39"/>
    </row>
    <row r="326" spans="1:9" ht="75" x14ac:dyDescent="0.25">
      <c r="A326" s="88" t="s">
        <v>325</v>
      </c>
      <c r="B326" s="89" t="s">
        <v>149</v>
      </c>
      <c r="C326" s="89" t="s">
        <v>326</v>
      </c>
      <c r="D326" s="90"/>
      <c r="E326" s="10">
        <f>E327</f>
        <v>27502</v>
      </c>
      <c r="F326" s="10">
        <f t="shared" ref="F326:G326" si="45">F327</f>
        <v>0</v>
      </c>
      <c r="G326" s="10">
        <f t="shared" si="45"/>
        <v>0</v>
      </c>
      <c r="H326" s="39"/>
      <c r="I326" s="39"/>
    </row>
    <row r="327" spans="1:9" x14ac:dyDescent="0.25">
      <c r="A327" s="88" t="s">
        <v>41</v>
      </c>
      <c r="B327" s="89" t="s">
        <v>149</v>
      </c>
      <c r="C327" s="89" t="s">
        <v>326</v>
      </c>
      <c r="D327" s="90">
        <v>800</v>
      </c>
      <c r="E327" s="10">
        <v>27502</v>
      </c>
      <c r="F327" s="10">
        <v>0</v>
      </c>
      <c r="G327" s="10">
        <v>0</v>
      </c>
      <c r="H327" s="39"/>
      <c r="I327" s="39"/>
    </row>
    <row r="328" spans="1:9" ht="120" x14ac:dyDescent="0.25">
      <c r="A328" s="59" t="s">
        <v>662</v>
      </c>
      <c r="B328" s="12" t="s">
        <v>149</v>
      </c>
      <c r="C328" s="12" t="s">
        <v>663</v>
      </c>
      <c r="D328" s="13"/>
      <c r="E328" s="10">
        <f t="shared" ref="E328:G328" si="46">E329</f>
        <v>4347.8</v>
      </c>
      <c r="F328" s="10">
        <f t="shared" si="46"/>
        <v>4287.7</v>
      </c>
      <c r="G328" s="10">
        <f t="shared" si="46"/>
        <v>4523.5</v>
      </c>
      <c r="H328" s="39"/>
      <c r="I328" s="39"/>
    </row>
    <row r="329" spans="1:9" ht="30" x14ac:dyDescent="0.25">
      <c r="A329" s="44" t="s">
        <v>20</v>
      </c>
      <c r="B329" s="12" t="s">
        <v>149</v>
      </c>
      <c r="C329" s="12" t="s">
        <v>663</v>
      </c>
      <c r="D329" s="13">
        <v>300</v>
      </c>
      <c r="E329" s="10">
        <v>4347.8</v>
      </c>
      <c r="F329" s="10">
        <v>4287.7</v>
      </c>
      <c r="G329" s="10">
        <v>4523.5</v>
      </c>
      <c r="H329" s="39"/>
      <c r="I329" s="39"/>
    </row>
    <row r="330" spans="1:9" ht="75" x14ac:dyDescent="0.25">
      <c r="A330" s="59" t="s">
        <v>315</v>
      </c>
      <c r="B330" s="12" t="s">
        <v>149</v>
      </c>
      <c r="C330" s="12" t="s">
        <v>316</v>
      </c>
      <c r="D330" s="13"/>
      <c r="E330" s="10">
        <f>E331+E333</f>
        <v>9271.5</v>
      </c>
      <c r="F330" s="10">
        <f>F331+F333</f>
        <v>5934.3</v>
      </c>
      <c r="G330" s="10">
        <f>G331+G333</f>
        <v>5963.3</v>
      </c>
      <c r="H330" s="39"/>
      <c r="I330" s="39"/>
    </row>
    <row r="331" spans="1:9" ht="45" x14ac:dyDescent="0.25">
      <c r="A331" s="62" t="s">
        <v>327</v>
      </c>
      <c r="B331" s="12" t="s">
        <v>149</v>
      </c>
      <c r="C331" s="12" t="s">
        <v>328</v>
      </c>
      <c r="D331" s="13"/>
      <c r="E331" s="10">
        <f>E332</f>
        <v>9251.5</v>
      </c>
      <c r="F331" s="10">
        <f>F332</f>
        <v>5913.1</v>
      </c>
      <c r="G331" s="10">
        <f>G332</f>
        <v>5942</v>
      </c>
      <c r="H331" s="39"/>
      <c r="I331" s="39"/>
    </row>
    <row r="332" spans="1:9" x14ac:dyDescent="0.25">
      <c r="A332" s="59" t="s">
        <v>41</v>
      </c>
      <c r="B332" s="12" t="s">
        <v>149</v>
      </c>
      <c r="C332" s="12" t="s">
        <v>328</v>
      </c>
      <c r="D332" s="13">
        <v>800</v>
      </c>
      <c r="E332" s="10">
        <v>9251.5</v>
      </c>
      <c r="F332" s="10">
        <v>5913.1</v>
      </c>
      <c r="G332" s="10">
        <v>5942</v>
      </c>
      <c r="H332" s="39"/>
      <c r="I332" s="39"/>
    </row>
    <row r="333" spans="1:9" ht="120" x14ac:dyDescent="0.25">
      <c r="A333" s="59" t="s">
        <v>547</v>
      </c>
      <c r="B333" s="12" t="s">
        <v>149</v>
      </c>
      <c r="C333" s="12" t="s">
        <v>329</v>
      </c>
      <c r="D333" s="13"/>
      <c r="E333" s="10">
        <f>E334</f>
        <v>20</v>
      </c>
      <c r="F333" s="10">
        <f>F334</f>
        <v>21.2</v>
      </c>
      <c r="G333" s="10">
        <f>G334</f>
        <v>21.3</v>
      </c>
      <c r="H333" s="39"/>
      <c r="I333" s="39"/>
    </row>
    <row r="334" spans="1:9" x14ac:dyDescent="0.25">
      <c r="A334" s="59" t="s">
        <v>41</v>
      </c>
      <c r="B334" s="12" t="s">
        <v>149</v>
      </c>
      <c r="C334" s="12" t="s">
        <v>329</v>
      </c>
      <c r="D334" s="13">
        <v>800</v>
      </c>
      <c r="E334" s="10">
        <v>20</v>
      </c>
      <c r="F334" s="10">
        <v>21.2</v>
      </c>
      <c r="G334" s="10">
        <v>21.3</v>
      </c>
      <c r="H334" s="39"/>
      <c r="I334" s="39"/>
    </row>
    <row r="335" spans="1:9" ht="90" x14ac:dyDescent="0.25">
      <c r="A335" s="62" t="s">
        <v>319</v>
      </c>
      <c r="B335" s="12" t="s">
        <v>149</v>
      </c>
      <c r="C335" s="12" t="s">
        <v>320</v>
      </c>
      <c r="D335" s="13"/>
      <c r="E335" s="10">
        <f>+E336</f>
        <v>2421.1999999999998</v>
      </c>
      <c r="F335" s="10">
        <f t="shared" ref="F335:G335" si="47">+F336</f>
        <v>0</v>
      </c>
      <c r="G335" s="10">
        <f t="shared" si="47"/>
        <v>0</v>
      </c>
      <c r="H335" s="39"/>
      <c r="I335" s="39"/>
    </row>
    <row r="336" spans="1:9" ht="180" x14ac:dyDescent="0.25">
      <c r="A336" s="88" t="s">
        <v>680</v>
      </c>
      <c r="B336" s="12" t="s">
        <v>149</v>
      </c>
      <c r="C336" s="12" t="s">
        <v>681</v>
      </c>
      <c r="D336" s="13"/>
      <c r="E336" s="10">
        <f>E337</f>
        <v>2421.1999999999998</v>
      </c>
      <c r="F336" s="10">
        <f t="shared" ref="F336:G336" si="48">F337</f>
        <v>0</v>
      </c>
      <c r="G336" s="10">
        <f t="shared" si="48"/>
        <v>0</v>
      </c>
      <c r="H336" s="39"/>
      <c r="I336" s="39"/>
    </row>
    <row r="337" spans="1:9" x14ac:dyDescent="0.25">
      <c r="A337" s="88" t="s">
        <v>41</v>
      </c>
      <c r="B337" s="89" t="s">
        <v>149</v>
      </c>
      <c r="C337" s="89" t="s">
        <v>681</v>
      </c>
      <c r="D337" s="90">
        <v>800</v>
      </c>
      <c r="E337" s="10">
        <v>2421.1999999999998</v>
      </c>
      <c r="F337" s="10">
        <v>0</v>
      </c>
      <c r="G337" s="10">
        <v>0</v>
      </c>
      <c r="H337" s="39"/>
      <c r="I337" s="39"/>
    </row>
    <row r="338" spans="1:9" x14ac:dyDescent="0.25">
      <c r="A338" s="55" t="s">
        <v>160</v>
      </c>
      <c r="B338" s="12" t="s">
        <v>161</v>
      </c>
      <c r="C338" s="39"/>
      <c r="D338" s="39"/>
      <c r="E338" s="10">
        <f>E342+E375+E339</f>
        <v>996591.49999999988</v>
      </c>
      <c r="F338" s="10">
        <f>F342+F375</f>
        <v>404508</v>
      </c>
      <c r="G338" s="10">
        <f>G342+G375</f>
        <v>449157.2</v>
      </c>
      <c r="H338" s="39"/>
      <c r="I338" s="39"/>
    </row>
    <row r="339" spans="1:9" x14ac:dyDescent="0.25">
      <c r="A339" s="85" t="s">
        <v>9</v>
      </c>
      <c r="B339" s="12" t="s">
        <v>161</v>
      </c>
      <c r="C339" s="12" t="s">
        <v>10</v>
      </c>
      <c r="D339" s="13"/>
      <c r="E339" s="10">
        <f>E340</f>
        <v>154.19999999999999</v>
      </c>
      <c r="F339" s="10">
        <v>0</v>
      </c>
      <c r="G339" s="10">
        <v>0</v>
      </c>
      <c r="H339" s="39"/>
      <c r="I339" s="39"/>
    </row>
    <row r="340" spans="1:9" ht="30" x14ac:dyDescent="0.25">
      <c r="A340" s="85" t="s">
        <v>288</v>
      </c>
      <c r="B340" s="12" t="s">
        <v>161</v>
      </c>
      <c r="C340" s="6" t="s">
        <v>289</v>
      </c>
      <c r="D340" s="13"/>
      <c r="E340" s="10">
        <f>E341</f>
        <v>154.19999999999999</v>
      </c>
      <c r="F340" s="10">
        <v>0</v>
      </c>
      <c r="G340" s="10">
        <v>0</v>
      </c>
      <c r="H340" s="39"/>
      <c r="I340" s="39"/>
    </row>
    <row r="341" spans="1:9" x14ac:dyDescent="0.25">
      <c r="A341" s="88" t="s">
        <v>41</v>
      </c>
      <c r="B341" s="12" t="s">
        <v>161</v>
      </c>
      <c r="C341" s="12" t="s">
        <v>289</v>
      </c>
      <c r="D341" s="13">
        <v>800</v>
      </c>
      <c r="E341" s="10">
        <v>154.19999999999999</v>
      </c>
      <c r="F341" s="10">
        <v>0</v>
      </c>
      <c r="G341" s="10">
        <v>0</v>
      </c>
      <c r="H341" s="39"/>
      <c r="I341" s="39"/>
    </row>
    <row r="342" spans="1:9" ht="120" x14ac:dyDescent="0.25">
      <c r="A342" s="55" t="s">
        <v>140</v>
      </c>
      <c r="B342" s="12" t="s">
        <v>161</v>
      </c>
      <c r="C342" s="12" t="s">
        <v>141</v>
      </c>
      <c r="D342" s="13"/>
      <c r="E342" s="10">
        <f t="shared" ref="E342:G343" si="49">E343</f>
        <v>552773.19999999995</v>
      </c>
      <c r="F342" s="10">
        <f t="shared" si="49"/>
        <v>298966.59999999998</v>
      </c>
      <c r="G342" s="10">
        <f t="shared" si="49"/>
        <v>331889</v>
      </c>
      <c r="H342" s="39"/>
      <c r="I342" s="39"/>
    </row>
    <row r="343" spans="1:9" ht="45" x14ac:dyDescent="0.25">
      <c r="A343" s="55" t="s">
        <v>162</v>
      </c>
      <c r="B343" s="12" t="s">
        <v>161</v>
      </c>
      <c r="C343" s="12" t="s">
        <v>163</v>
      </c>
      <c r="D343" s="13"/>
      <c r="E343" s="10">
        <f>E344+E363+E368</f>
        <v>552773.19999999995</v>
      </c>
      <c r="F343" s="10">
        <f t="shared" si="49"/>
        <v>298966.59999999998</v>
      </c>
      <c r="G343" s="10">
        <f t="shared" si="49"/>
        <v>331889</v>
      </c>
      <c r="H343" s="39"/>
      <c r="I343" s="39"/>
    </row>
    <row r="344" spans="1:9" ht="75" x14ac:dyDescent="0.25">
      <c r="A344" s="55" t="s">
        <v>164</v>
      </c>
      <c r="B344" s="12" t="s">
        <v>161</v>
      </c>
      <c r="C344" s="12" t="s">
        <v>165</v>
      </c>
      <c r="D344" s="13"/>
      <c r="E344" s="10">
        <f>E349+E351+E353+E355+E357+E359+E361+E347+E345</f>
        <v>338951.39999999997</v>
      </c>
      <c r="F344" s="10">
        <f t="shared" ref="F344:G344" si="50">F349+F351+F353+F355+F357+F359+F361+F347+F345</f>
        <v>298966.59999999998</v>
      </c>
      <c r="G344" s="10">
        <f t="shared" si="50"/>
        <v>331889</v>
      </c>
      <c r="H344" s="39"/>
      <c r="I344" s="39"/>
    </row>
    <row r="345" spans="1:9" ht="30" x14ac:dyDescent="0.25">
      <c r="A345" s="44" t="s">
        <v>650</v>
      </c>
      <c r="B345" s="12" t="s">
        <v>161</v>
      </c>
      <c r="C345" s="12" t="s">
        <v>649</v>
      </c>
      <c r="D345" s="13"/>
      <c r="E345" s="10">
        <f>E346</f>
        <v>2808.3</v>
      </c>
      <c r="F345" s="10">
        <f t="shared" ref="F345:G345" si="51">F346</f>
        <v>0</v>
      </c>
      <c r="G345" s="10">
        <f t="shared" si="51"/>
        <v>0</v>
      </c>
      <c r="H345" s="39"/>
      <c r="I345" s="39"/>
    </row>
    <row r="346" spans="1:9" ht="45.75" customHeight="1" x14ac:dyDescent="0.25">
      <c r="A346" s="44" t="s">
        <v>540</v>
      </c>
      <c r="B346" s="12" t="s">
        <v>161</v>
      </c>
      <c r="C346" s="12" t="s">
        <v>649</v>
      </c>
      <c r="D346" s="13">
        <v>200</v>
      </c>
      <c r="E346" s="10">
        <v>2808.3</v>
      </c>
      <c r="F346" s="10">
        <v>0</v>
      </c>
      <c r="G346" s="10">
        <v>0</v>
      </c>
      <c r="H346" s="39"/>
      <c r="I346" s="39"/>
    </row>
    <row r="347" spans="1:9" ht="45" x14ac:dyDescent="0.25">
      <c r="A347" s="9" t="s">
        <v>586</v>
      </c>
      <c r="B347" s="12" t="s">
        <v>161</v>
      </c>
      <c r="C347" s="12" t="s">
        <v>587</v>
      </c>
      <c r="D347" s="17"/>
      <c r="E347" s="10">
        <f>E348</f>
        <v>8445</v>
      </c>
      <c r="F347" s="10">
        <v>0</v>
      </c>
      <c r="G347" s="10">
        <v>0</v>
      </c>
      <c r="H347" s="39"/>
      <c r="I347" s="39"/>
    </row>
    <row r="348" spans="1:9" ht="45.75" customHeight="1" x14ac:dyDescent="0.25">
      <c r="A348" s="9" t="s">
        <v>540</v>
      </c>
      <c r="B348" s="12" t="s">
        <v>161</v>
      </c>
      <c r="C348" s="12" t="s">
        <v>587</v>
      </c>
      <c r="D348" s="17">
        <v>200</v>
      </c>
      <c r="E348" s="10">
        <v>8445</v>
      </c>
      <c r="F348" s="10">
        <v>0</v>
      </c>
      <c r="G348" s="10">
        <v>0</v>
      </c>
      <c r="H348" s="39"/>
      <c r="I348" s="39"/>
    </row>
    <row r="349" spans="1:9" ht="75" x14ac:dyDescent="0.25">
      <c r="A349" s="55" t="s">
        <v>330</v>
      </c>
      <c r="B349" s="12" t="s">
        <v>161</v>
      </c>
      <c r="C349" s="12" t="s">
        <v>331</v>
      </c>
      <c r="D349" s="13"/>
      <c r="E349" s="10">
        <f>E350</f>
        <v>2635.3</v>
      </c>
      <c r="F349" s="10">
        <f>F350</f>
        <v>779.7</v>
      </c>
      <c r="G349" s="10">
        <f>G350</f>
        <v>783.5</v>
      </c>
      <c r="H349" s="39"/>
      <c r="I349" s="39"/>
    </row>
    <row r="350" spans="1:9" ht="45.75" customHeight="1" x14ac:dyDescent="0.25">
      <c r="A350" s="44" t="s">
        <v>540</v>
      </c>
      <c r="B350" s="12" t="s">
        <v>161</v>
      </c>
      <c r="C350" s="12" t="s">
        <v>331</v>
      </c>
      <c r="D350" s="13">
        <v>200</v>
      </c>
      <c r="E350" s="10">
        <v>2635.3</v>
      </c>
      <c r="F350" s="10">
        <v>779.7</v>
      </c>
      <c r="G350" s="10">
        <v>783.5</v>
      </c>
      <c r="H350" s="39"/>
      <c r="I350" s="39"/>
    </row>
    <row r="351" spans="1:9" ht="180" x14ac:dyDescent="0.25">
      <c r="A351" s="59" t="s">
        <v>332</v>
      </c>
      <c r="B351" s="12" t="s">
        <v>161</v>
      </c>
      <c r="C351" s="12" t="s">
        <v>333</v>
      </c>
      <c r="D351" s="13"/>
      <c r="E351" s="10">
        <f>E352</f>
        <v>17255.599999999999</v>
      </c>
      <c r="F351" s="10">
        <f>F352</f>
        <v>12594.4</v>
      </c>
      <c r="G351" s="10">
        <f>G352</f>
        <v>12655.9</v>
      </c>
      <c r="H351" s="39"/>
      <c r="I351" s="39"/>
    </row>
    <row r="352" spans="1:9" ht="45.75" customHeight="1" x14ac:dyDescent="0.25">
      <c r="A352" s="44" t="s">
        <v>540</v>
      </c>
      <c r="B352" s="12" t="s">
        <v>161</v>
      </c>
      <c r="C352" s="12" t="s">
        <v>333</v>
      </c>
      <c r="D352" s="13">
        <v>200</v>
      </c>
      <c r="E352" s="10">
        <v>17255.599999999999</v>
      </c>
      <c r="F352" s="10">
        <v>12594.4</v>
      </c>
      <c r="G352" s="10">
        <v>12655.9</v>
      </c>
      <c r="H352" s="39"/>
      <c r="I352" s="39"/>
    </row>
    <row r="353" spans="1:9" ht="45" x14ac:dyDescent="0.25">
      <c r="A353" s="59" t="s">
        <v>334</v>
      </c>
      <c r="B353" s="12" t="s">
        <v>161</v>
      </c>
      <c r="C353" s="12" t="s">
        <v>335</v>
      </c>
      <c r="D353" s="13"/>
      <c r="E353" s="10">
        <f>E354</f>
        <v>1605.8</v>
      </c>
      <c r="F353" s="10">
        <f>F354</f>
        <v>1835.8</v>
      </c>
      <c r="G353" s="10">
        <f>G354</f>
        <v>1918.6</v>
      </c>
      <c r="H353" s="39"/>
      <c r="I353" s="39"/>
    </row>
    <row r="354" spans="1:9" ht="45.75" customHeight="1" x14ac:dyDescent="0.25">
      <c r="A354" s="44" t="s">
        <v>540</v>
      </c>
      <c r="B354" s="12" t="s">
        <v>161</v>
      </c>
      <c r="C354" s="12" t="s">
        <v>335</v>
      </c>
      <c r="D354" s="13">
        <v>200</v>
      </c>
      <c r="E354" s="10">
        <v>1605.8</v>
      </c>
      <c r="F354" s="10">
        <v>1835.8</v>
      </c>
      <c r="G354" s="10">
        <v>1918.6</v>
      </c>
      <c r="H354" s="39"/>
      <c r="I354" s="39"/>
    </row>
    <row r="355" spans="1:9" ht="45" x14ac:dyDescent="0.25">
      <c r="A355" s="55" t="s">
        <v>336</v>
      </c>
      <c r="B355" s="12" t="s">
        <v>161</v>
      </c>
      <c r="C355" s="12" t="s">
        <v>337</v>
      </c>
      <c r="D355" s="13"/>
      <c r="E355" s="10">
        <f>E356</f>
        <v>41874.1</v>
      </c>
      <c r="F355" s="10">
        <f>F356</f>
        <v>205.89999999999964</v>
      </c>
      <c r="G355" s="10">
        <f>G356</f>
        <v>9522.1</v>
      </c>
      <c r="H355" s="39"/>
      <c r="I355" s="39"/>
    </row>
    <row r="356" spans="1:9" ht="45.75" customHeight="1" x14ac:dyDescent="0.25">
      <c r="A356" s="44" t="s">
        <v>540</v>
      </c>
      <c r="B356" s="12" t="s">
        <v>161</v>
      </c>
      <c r="C356" s="12" t="s">
        <v>337</v>
      </c>
      <c r="D356" s="13">
        <v>200</v>
      </c>
      <c r="E356" s="10">
        <v>41874.1</v>
      </c>
      <c r="F356" s="10">
        <v>205.89999999999964</v>
      </c>
      <c r="G356" s="10">
        <v>9522.1</v>
      </c>
      <c r="H356" s="39"/>
      <c r="I356" s="39"/>
    </row>
    <row r="357" spans="1:9" ht="195" x14ac:dyDescent="0.25">
      <c r="A357" s="62" t="s">
        <v>338</v>
      </c>
      <c r="B357" s="12" t="s">
        <v>161</v>
      </c>
      <c r="C357" s="12" t="s">
        <v>339</v>
      </c>
      <c r="D357" s="13"/>
      <c r="E357" s="10">
        <f>E358</f>
        <v>88159.2</v>
      </c>
      <c r="F357" s="10">
        <f>F358</f>
        <v>68051.799999999988</v>
      </c>
      <c r="G357" s="10">
        <f>G358</f>
        <v>70669.899999999994</v>
      </c>
      <c r="H357" s="39"/>
      <c r="I357" s="39"/>
    </row>
    <row r="358" spans="1:9" x14ac:dyDescent="0.25">
      <c r="A358" s="59" t="s">
        <v>41</v>
      </c>
      <c r="B358" s="12" t="s">
        <v>161</v>
      </c>
      <c r="C358" s="12" t="s">
        <v>339</v>
      </c>
      <c r="D358" s="13">
        <v>800</v>
      </c>
      <c r="E358" s="10">
        <v>88159.2</v>
      </c>
      <c r="F358" s="10">
        <v>68051.799999999988</v>
      </c>
      <c r="G358" s="10">
        <v>70669.899999999994</v>
      </c>
      <c r="H358" s="39"/>
      <c r="I358" s="39"/>
    </row>
    <row r="359" spans="1:9" ht="105" x14ac:dyDescent="0.25">
      <c r="A359" s="62" t="s">
        <v>340</v>
      </c>
      <c r="B359" s="12" t="s">
        <v>161</v>
      </c>
      <c r="C359" s="12" t="s">
        <v>341</v>
      </c>
      <c r="D359" s="13"/>
      <c r="E359" s="10">
        <f>E360</f>
        <v>49231.6</v>
      </c>
      <c r="F359" s="10">
        <f>F360</f>
        <v>35983.800000000003</v>
      </c>
      <c r="G359" s="10">
        <f>G360</f>
        <v>37423.1</v>
      </c>
      <c r="H359" s="39"/>
      <c r="I359" s="39"/>
    </row>
    <row r="360" spans="1:9" x14ac:dyDescent="0.25">
      <c r="A360" s="59" t="s">
        <v>41</v>
      </c>
      <c r="B360" s="12" t="s">
        <v>161</v>
      </c>
      <c r="C360" s="12" t="s">
        <v>341</v>
      </c>
      <c r="D360" s="13">
        <v>800</v>
      </c>
      <c r="E360" s="10">
        <v>49231.6</v>
      </c>
      <c r="F360" s="10">
        <v>35983.800000000003</v>
      </c>
      <c r="G360" s="10">
        <v>37423.1</v>
      </c>
      <c r="H360" s="39"/>
      <c r="I360" s="39"/>
    </row>
    <row r="361" spans="1:9" ht="105" x14ac:dyDescent="0.25">
      <c r="A361" s="71" t="s">
        <v>342</v>
      </c>
      <c r="B361" s="12" t="s">
        <v>161</v>
      </c>
      <c r="C361" s="12" t="s">
        <v>343</v>
      </c>
      <c r="D361" s="13"/>
      <c r="E361" s="10">
        <f>E362</f>
        <v>126936.5</v>
      </c>
      <c r="F361" s="10">
        <f>F362</f>
        <v>179515.2</v>
      </c>
      <c r="G361" s="10">
        <f>G362</f>
        <v>198915.9</v>
      </c>
      <c r="H361" s="39"/>
      <c r="I361" s="39"/>
    </row>
    <row r="362" spans="1:9" x14ac:dyDescent="0.25">
      <c r="A362" s="59" t="s">
        <v>41</v>
      </c>
      <c r="B362" s="12" t="s">
        <v>161</v>
      </c>
      <c r="C362" s="12" t="s">
        <v>343</v>
      </c>
      <c r="D362" s="13">
        <v>800</v>
      </c>
      <c r="E362" s="10">
        <v>126936.5</v>
      </c>
      <c r="F362" s="10">
        <v>179515.2</v>
      </c>
      <c r="G362" s="10">
        <v>198915.9</v>
      </c>
      <c r="H362" s="39"/>
      <c r="I362" s="39"/>
    </row>
    <row r="363" spans="1:9" ht="45" x14ac:dyDescent="0.25">
      <c r="A363" s="9" t="s">
        <v>588</v>
      </c>
      <c r="B363" s="12" t="s">
        <v>161</v>
      </c>
      <c r="C363" s="12" t="s">
        <v>590</v>
      </c>
      <c r="D363" s="13"/>
      <c r="E363" s="10">
        <f>E364</f>
        <v>208106.8</v>
      </c>
      <c r="F363" s="10">
        <f t="shared" ref="F363:G363" si="52">F364</f>
        <v>0</v>
      </c>
      <c r="G363" s="10">
        <f t="shared" si="52"/>
        <v>0</v>
      </c>
      <c r="H363" s="39"/>
      <c r="I363" s="39"/>
    </row>
    <row r="364" spans="1:9" ht="30" x14ac:dyDescent="0.25">
      <c r="A364" s="9" t="s">
        <v>589</v>
      </c>
      <c r="B364" s="12" t="s">
        <v>161</v>
      </c>
      <c r="C364" s="12" t="s">
        <v>591</v>
      </c>
      <c r="D364" s="13"/>
      <c r="E364" s="10">
        <f>E365+E366+E367</f>
        <v>208106.8</v>
      </c>
      <c r="F364" s="10">
        <f t="shared" ref="F364:G364" si="53">F365+F366+F367</f>
        <v>0</v>
      </c>
      <c r="G364" s="10">
        <f t="shared" si="53"/>
        <v>0</v>
      </c>
      <c r="H364" s="39"/>
      <c r="I364" s="39"/>
    </row>
    <row r="365" spans="1:9" ht="45.75" customHeight="1" x14ac:dyDescent="0.25">
      <c r="A365" s="9" t="s">
        <v>540</v>
      </c>
      <c r="B365" s="12" t="s">
        <v>161</v>
      </c>
      <c r="C365" s="12" t="s">
        <v>591</v>
      </c>
      <c r="D365" s="13">
        <v>200</v>
      </c>
      <c r="E365" s="10">
        <v>88003.199999999997</v>
      </c>
      <c r="F365" s="10">
        <v>0</v>
      </c>
      <c r="G365" s="10">
        <v>0</v>
      </c>
      <c r="H365" s="39"/>
      <c r="I365" s="39"/>
    </row>
    <row r="366" spans="1:9" ht="60" x14ac:dyDescent="0.25">
      <c r="A366" s="44" t="s">
        <v>86</v>
      </c>
      <c r="B366" s="12" t="s">
        <v>161</v>
      </c>
      <c r="C366" s="12" t="s">
        <v>591</v>
      </c>
      <c r="D366" s="13">
        <v>600</v>
      </c>
      <c r="E366" s="10">
        <v>15900.6</v>
      </c>
      <c r="F366" s="10">
        <v>0</v>
      </c>
      <c r="G366" s="10">
        <v>0</v>
      </c>
      <c r="H366" s="39"/>
      <c r="I366" s="39"/>
    </row>
    <row r="367" spans="1:9" x14ac:dyDescent="0.25">
      <c r="A367" s="52" t="s">
        <v>41</v>
      </c>
      <c r="B367" s="12" t="s">
        <v>161</v>
      </c>
      <c r="C367" s="12" t="s">
        <v>591</v>
      </c>
      <c r="D367" s="7">
        <v>800</v>
      </c>
      <c r="E367" s="10">
        <v>104203</v>
      </c>
      <c r="F367" s="10">
        <v>0</v>
      </c>
      <c r="G367" s="10">
        <v>0</v>
      </c>
      <c r="H367" s="39"/>
      <c r="I367" s="39"/>
    </row>
    <row r="368" spans="1:9" ht="45" x14ac:dyDescent="0.25">
      <c r="A368" s="44" t="s">
        <v>627</v>
      </c>
      <c r="B368" s="12" t="s">
        <v>161</v>
      </c>
      <c r="C368" s="6" t="s">
        <v>601</v>
      </c>
      <c r="D368" s="7"/>
      <c r="E368" s="10">
        <f>E369+E371</f>
        <v>5715</v>
      </c>
      <c r="F368" s="10">
        <f t="shared" ref="F368:G368" si="54">F369+F371</f>
        <v>0</v>
      </c>
      <c r="G368" s="10">
        <f t="shared" si="54"/>
        <v>0</v>
      </c>
      <c r="H368" s="39"/>
      <c r="I368" s="39"/>
    </row>
    <row r="369" spans="1:9" ht="30" x14ac:dyDescent="0.25">
      <c r="A369" s="44" t="s">
        <v>648</v>
      </c>
      <c r="B369" s="12" t="s">
        <v>161</v>
      </c>
      <c r="C369" s="6" t="s">
        <v>647</v>
      </c>
      <c r="D369" s="7"/>
      <c r="E369" s="10">
        <f>E370</f>
        <v>700</v>
      </c>
      <c r="F369" s="10">
        <f t="shared" ref="F369:G369" si="55">F370</f>
        <v>0</v>
      </c>
      <c r="G369" s="10">
        <f t="shared" si="55"/>
        <v>0</v>
      </c>
      <c r="H369" s="39"/>
      <c r="I369" s="39"/>
    </row>
    <row r="370" spans="1:9" ht="45.75" customHeight="1" x14ac:dyDescent="0.25">
      <c r="A370" s="9" t="s">
        <v>540</v>
      </c>
      <c r="B370" s="12" t="s">
        <v>161</v>
      </c>
      <c r="C370" s="6" t="s">
        <v>647</v>
      </c>
      <c r="D370" s="7">
        <v>200</v>
      </c>
      <c r="E370" s="10">
        <v>700</v>
      </c>
      <c r="F370" s="10">
        <v>0</v>
      </c>
      <c r="G370" s="10">
        <v>0</v>
      </c>
      <c r="H370" s="39"/>
      <c r="I370" s="39"/>
    </row>
    <row r="371" spans="1:9" ht="45" x14ac:dyDescent="0.25">
      <c r="A371" s="44" t="s">
        <v>600</v>
      </c>
      <c r="B371" s="12" t="s">
        <v>161</v>
      </c>
      <c r="C371" s="6" t="s">
        <v>628</v>
      </c>
      <c r="D371" s="7"/>
      <c r="E371" s="10">
        <f>E372+E374+E373</f>
        <v>5015</v>
      </c>
      <c r="F371" s="10">
        <f t="shared" ref="F371:G371" si="56">F372+F374+F373</f>
        <v>0</v>
      </c>
      <c r="G371" s="10">
        <f t="shared" si="56"/>
        <v>0</v>
      </c>
      <c r="H371" s="39"/>
      <c r="I371" s="39"/>
    </row>
    <row r="372" spans="1:9" ht="30" x14ac:dyDescent="0.25">
      <c r="A372" s="44" t="s">
        <v>20</v>
      </c>
      <c r="B372" s="12" t="s">
        <v>161</v>
      </c>
      <c r="C372" s="6" t="s">
        <v>628</v>
      </c>
      <c r="D372" s="7">
        <v>300</v>
      </c>
      <c r="E372" s="10">
        <v>995</v>
      </c>
      <c r="F372" s="10">
        <v>0</v>
      </c>
      <c r="G372" s="10">
        <v>0</v>
      </c>
      <c r="H372" s="39"/>
      <c r="I372" s="39"/>
    </row>
    <row r="373" spans="1:9" ht="60" x14ac:dyDescent="0.25">
      <c r="A373" s="44" t="s">
        <v>86</v>
      </c>
      <c r="B373" s="12" t="s">
        <v>161</v>
      </c>
      <c r="C373" s="6" t="s">
        <v>628</v>
      </c>
      <c r="D373" s="7">
        <v>600</v>
      </c>
      <c r="E373" s="10">
        <v>2484.5</v>
      </c>
      <c r="F373" s="10">
        <v>0</v>
      </c>
      <c r="G373" s="10">
        <v>0</v>
      </c>
      <c r="H373" s="39"/>
      <c r="I373" s="39"/>
    </row>
    <row r="374" spans="1:9" x14ac:dyDescent="0.25">
      <c r="A374" s="59" t="s">
        <v>41</v>
      </c>
      <c r="B374" s="12" t="s">
        <v>161</v>
      </c>
      <c r="C374" s="6" t="s">
        <v>628</v>
      </c>
      <c r="D374" s="13">
        <v>800</v>
      </c>
      <c r="E374" s="10">
        <v>1535.5</v>
      </c>
      <c r="F374" s="10">
        <v>0</v>
      </c>
      <c r="G374" s="10">
        <v>0</v>
      </c>
      <c r="H374" s="39"/>
      <c r="I374" s="39"/>
    </row>
    <row r="375" spans="1:9" ht="75" x14ac:dyDescent="0.25">
      <c r="A375" s="44" t="s">
        <v>166</v>
      </c>
      <c r="B375" s="12" t="s">
        <v>161</v>
      </c>
      <c r="C375" s="12" t="s">
        <v>167</v>
      </c>
      <c r="D375" s="13"/>
      <c r="E375" s="10">
        <f>E379+E376</f>
        <v>443664.1</v>
      </c>
      <c r="F375" s="10">
        <f t="shared" ref="F375:G375" si="57">F379+F376</f>
        <v>105541.4</v>
      </c>
      <c r="G375" s="10">
        <f t="shared" si="57"/>
        <v>117268.2</v>
      </c>
      <c r="H375" s="39"/>
      <c r="I375" s="39"/>
    </row>
    <row r="376" spans="1:9" ht="60" x14ac:dyDescent="0.25">
      <c r="A376" s="44" t="s">
        <v>592</v>
      </c>
      <c r="B376" s="12" t="s">
        <v>161</v>
      </c>
      <c r="C376" s="12" t="s">
        <v>594</v>
      </c>
      <c r="D376" s="13"/>
      <c r="E376" s="10">
        <f>E377</f>
        <v>338122.7</v>
      </c>
      <c r="F376" s="10">
        <f t="shared" ref="F376:G377" si="58">F377</f>
        <v>0</v>
      </c>
      <c r="G376" s="10">
        <f t="shared" si="58"/>
        <v>0</v>
      </c>
      <c r="H376" s="39"/>
      <c r="I376" s="39"/>
    </row>
    <row r="377" spans="1:9" ht="120" x14ac:dyDescent="0.25">
      <c r="A377" s="44" t="s">
        <v>593</v>
      </c>
      <c r="B377" s="12" t="s">
        <v>161</v>
      </c>
      <c r="C377" s="12" t="s">
        <v>595</v>
      </c>
      <c r="D377" s="13"/>
      <c r="E377" s="10">
        <f>E378</f>
        <v>338122.7</v>
      </c>
      <c r="F377" s="10">
        <f t="shared" si="58"/>
        <v>0</v>
      </c>
      <c r="G377" s="10">
        <f t="shared" si="58"/>
        <v>0</v>
      </c>
      <c r="H377" s="39"/>
      <c r="I377" s="39"/>
    </row>
    <row r="378" spans="1:9" ht="45.75" customHeight="1" x14ac:dyDescent="0.25">
      <c r="A378" s="44" t="s">
        <v>540</v>
      </c>
      <c r="B378" s="12" t="s">
        <v>161</v>
      </c>
      <c r="C378" s="12" t="s">
        <v>595</v>
      </c>
      <c r="D378" s="13">
        <v>200</v>
      </c>
      <c r="E378" s="10">
        <v>338122.7</v>
      </c>
      <c r="F378" s="10">
        <v>0</v>
      </c>
      <c r="G378" s="10">
        <v>0</v>
      </c>
      <c r="H378" s="39"/>
      <c r="I378" s="39"/>
    </row>
    <row r="379" spans="1:9" ht="60" x14ac:dyDescent="0.25">
      <c r="A379" s="44" t="s">
        <v>168</v>
      </c>
      <c r="B379" s="12" t="s">
        <v>161</v>
      </c>
      <c r="C379" s="12" t="s">
        <v>169</v>
      </c>
      <c r="D379" s="13"/>
      <c r="E379" s="10">
        <f>E380</f>
        <v>105541.4</v>
      </c>
      <c r="F379" s="10">
        <f t="shared" ref="F379:G380" si="59">F380</f>
        <v>105541.4</v>
      </c>
      <c r="G379" s="10">
        <f t="shared" si="59"/>
        <v>117268.2</v>
      </c>
      <c r="H379" s="39"/>
      <c r="I379" s="39"/>
    </row>
    <row r="380" spans="1:9" ht="45" x14ac:dyDescent="0.25">
      <c r="A380" s="44" t="s">
        <v>170</v>
      </c>
      <c r="B380" s="12" t="s">
        <v>161</v>
      </c>
      <c r="C380" s="12" t="s">
        <v>171</v>
      </c>
      <c r="D380" s="13"/>
      <c r="E380" s="10">
        <f>E381+E382</f>
        <v>105541.4</v>
      </c>
      <c r="F380" s="10">
        <f t="shared" si="59"/>
        <v>105541.4</v>
      </c>
      <c r="G380" s="10">
        <f t="shared" si="59"/>
        <v>117268.2</v>
      </c>
      <c r="H380" s="39"/>
      <c r="I380" s="39"/>
    </row>
    <row r="381" spans="1:9" ht="45.75" customHeight="1" x14ac:dyDescent="0.25">
      <c r="A381" s="44" t="s">
        <v>540</v>
      </c>
      <c r="B381" s="12" t="s">
        <v>161</v>
      </c>
      <c r="C381" s="12" t="s">
        <v>171</v>
      </c>
      <c r="D381" s="13">
        <v>200</v>
      </c>
      <c r="E381" s="10">
        <v>95073.9</v>
      </c>
      <c r="F381" s="10">
        <v>105541.4</v>
      </c>
      <c r="G381" s="10">
        <v>117268.2</v>
      </c>
      <c r="H381" s="39"/>
      <c r="I381" s="39"/>
    </row>
    <row r="382" spans="1:9" x14ac:dyDescent="0.25">
      <c r="A382" s="59" t="s">
        <v>41</v>
      </c>
      <c r="B382" s="12" t="s">
        <v>161</v>
      </c>
      <c r="C382" s="12" t="s">
        <v>171</v>
      </c>
      <c r="D382" s="13">
        <v>800</v>
      </c>
      <c r="E382" s="10">
        <v>10467.5</v>
      </c>
      <c r="F382" s="10">
        <v>0</v>
      </c>
      <c r="G382" s="10">
        <v>0</v>
      </c>
      <c r="H382" s="39"/>
      <c r="I382" s="39"/>
    </row>
    <row r="383" spans="1:9" ht="45" x14ac:dyDescent="0.25">
      <c r="A383" s="55" t="s">
        <v>172</v>
      </c>
      <c r="B383" s="12" t="s">
        <v>173</v>
      </c>
      <c r="C383" s="12"/>
      <c r="D383" s="13"/>
      <c r="E383" s="10">
        <f>E397+E389++E384</f>
        <v>174568</v>
      </c>
      <c r="F383" s="10">
        <f>F397+F389++F384</f>
        <v>146969.30000000002</v>
      </c>
      <c r="G383" s="10">
        <f>G397+G389++G384</f>
        <v>175127.19999999998</v>
      </c>
      <c r="H383" s="39"/>
      <c r="I383" s="39"/>
    </row>
    <row r="384" spans="1:9" ht="60" x14ac:dyDescent="0.25">
      <c r="A384" s="55" t="s">
        <v>237</v>
      </c>
      <c r="B384" s="12" t="s">
        <v>173</v>
      </c>
      <c r="C384" s="12" t="s">
        <v>238</v>
      </c>
      <c r="D384" s="17"/>
      <c r="E384" s="33">
        <f>E385</f>
        <v>2.1</v>
      </c>
      <c r="F384" s="33">
        <f t="shared" ref="F384:G387" si="60">F385</f>
        <v>2.1</v>
      </c>
      <c r="G384" s="33">
        <f t="shared" si="60"/>
        <v>2.1</v>
      </c>
      <c r="H384" s="39"/>
      <c r="I384" s="39"/>
    </row>
    <row r="385" spans="1:9" ht="105" x14ac:dyDescent="0.25">
      <c r="A385" s="55" t="s">
        <v>506</v>
      </c>
      <c r="B385" s="12" t="s">
        <v>173</v>
      </c>
      <c r="C385" s="12" t="s">
        <v>490</v>
      </c>
      <c r="D385" s="17"/>
      <c r="E385" s="33">
        <f>E386</f>
        <v>2.1</v>
      </c>
      <c r="F385" s="33">
        <f t="shared" si="60"/>
        <v>2.1</v>
      </c>
      <c r="G385" s="33">
        <f t="shared" si="60"/>
        <v>2.1</v>
      </c>
      <c r="H385" s="39"/>
      <c r="I385" s="39"/>
    </row>
    <row r="386" spans="1:9" ht="105" x14ac:dyDescent="0.25">
      <c r="A386" s="55" t="s">
        <v>491</v>
      </c>
      <c r="B386" s="12" t="s">
        <v>173</v>
      </c>
      <c r="C386" s="12" t="s">
        <v>492</v>
      </c>
      <c r="D386" s="17"/>
      <c r="E386" s="33">
        <f>E387</f>
        <v>2.1</v>
      </c>
      <c r="F386" s="33">
        <f t="shared" si="60"/>
        <v>2.1</v>
      </c>
      <c r="G386" s="33">
        <f t="shared" si="60"/>
        <v>2.1</v>
      </c>
      <c r="H386" s="39"/>
      <c r="I386" s="39"/>
    </row>
    <row r="387" spans="1:9" x14ac:dyDescent="0.25">
      <c r="A387" s="64" t="s">
        <v>507</v>
      </c>
      <c r="B387" s="12" t="s">
        <v>173</v>
      </c>
      <c r="C387" s="12" t="s">
        <v>508</v>
      </c>
      <c r="D387" s="17"/>
      <c r="E387" s="33">
        <f>E388</f>
        <v>2.1</v>
      </c>
      <c r="F387" s="33">
        <f t="shared" si="60"/>
        <v>2.1</v>
      </c>
      <c r="G387" s="33">
        <f t="shared" si="60"/>
        <v>2.1</v>
      </c>
      <c r="H387" s="39"/>
      <c r="I387" s="39"/>
    </row>
    <row r="388" spans="1:9" ht="45.75" customHeight="1" x14ac:dyDescent="0.25">
      <c r="A388" s="56" t="s">
        <v>540</v>
      </c>
      <c r="B388" s="12" t="s">
        <v>173</v>
      </c>
      <c r="C388" s="12" t="s">
        <v>508</v>
      </c>
      <c r="D388" s="17">
        <v>200</v>
      </c>
      <c r="E388" s="33">
        <v>2.1</v>
      </c>
      <c r="F388" s="33">
        <v>2.1</v>
      </c>
      <c r="G388" s="33">
        <v>2.1</v>
      </c>
      <c r="H388" s="39"/>
      <c r="I388" s="39"/>
    </row>
    <row r="389" spans="1:9" ht="120" x14ac:dyDescent="0.25">
      <c r="A389" s="44" t="s">
        <v>344</v>
      </c>
      <c r="B389" s="6" t="s">
        <v>173</v>
      </c>
      <c r="C389" s="6" t="s">
        <v>141</v>
      </c>
      <c r="D389" s="7"/>
      <c r="E389" s="10">
        <f>E390</f>
        <v>68643.7</v>
      </c>
      <c r="F389" s="10">
        <f t="shared" ref="F389:G391" si="61">F390</f>
        <v>70380</v>
      </c>
      <c r="G389" s="10">
        <f t="shared" si="61"/>
        <v>73150.599999999991</v>
      </c>
      <c r="H389" s="39"/>
      <c r="I389" s="39"/>
    </row>
    <row r="390" spans="1:9" ht="135" x14ac:dyDescent="0.25">
      <c r="A390" s="44" t="s">
        <v>703</v>
      </c>
      <c r="B390" s="6" t="s">
        <v>173</v>
      </c>
      <c r="C390" s="6" t="s">
        <v>345</v>
      </c>
      <c r="D390" s="7"/>
      <c r="E390" s="10">
        <f>E391</f>
        <v>68643.7</v>
      </c>
      <c r="F390" s="10">
        <f t="shared" si="61"/>
        <v>70380</v>
      </c>
      <c r="G390" s="10">
        <f t="shared" si="61"/>
        <v>73150.599999999991</v>
      </c>
      <c r="H390" s="39"/>
      <c r="I390" s="39"/>
    </row>
    <row r="391" spans="1:9" ht="60" x14ac:dyDescent="0.25">
      <c r="A391" s="44" t="s">
        <v>346</v>
      </c>
      <c r="B391" s="6" t="s">
        <v>173</v>
      </c>
      <c r="C391" s="6" t="s">
        <v>347</v>
      </c>
      <c r="D391" s="7"/>
      <c r="E391" s="10">
        <f>E392</f>
        <v>68643.7</v>
      </c>
      <c r="F391" s="10">
        <f t="shared" si="61"/>
        <v>70380</v>
      </c>
      <c r="G391" s="10">
        <f t="shared" si="61"/>
        <v>73150.599999999991</v>
      </c>
      <c r="H391" s="39"/>
      <c r="I391" s="39"/>
    </row>
    <row r="392" spans="1:9" ht="75" x14ac:dyDescent="0.25">
      <c r="A392" s="52" t="s">
        <v>39</v>
      </c>
      <c r="B392" s="6" t="s">
        <v>173</v>
      </c>
      <c r="C392" s="6" t="s">
        <v>348</v>
      </c>
      <c r="D392" s="7"/>
      <c r="E392" s="10">
        <f>SUM(E393:E396)</f>
        <v>68643.7</v>
      </c>
      <c r="F392" s="10">
        <f>SUM(F393:F394)</f>
        <v>70380</v>
      </c>
      <c r="G392" s="10">
        <f>SUM(G393:G394)</f>
        <v>73150.599999999991</v>
      </c>
      <c r="H392" s="39"/>
      <c r="I392" s="39"/>
    </row>
    <row r="393" spans="1:9" ht="120" x14ac:dyDescent="0.25">
      <c r="A393" s="44" t="s">
        <v>13</v>
      </c>
      <c r="B393" s="6" t="s">
        <v>173</v>
      </c>
      <c r="C393" s="6" t="s">
        <v>348</v>
      </c>
      <c r="D393" s="7">
        <v>100</v>
      </c>
      <c r="E393" s="10">
        <v>66472.399999999994</v>
      </c>
      <c r="F393" s="10">
        <v>69168.2</v>
      </c>
      <c r="G393" s="10">
        <v>71934.899999999994</v>
      </c>
      <c r="H393" s="39"/>
      <c r="I393" s="39"/>
    </row>
    <row r="394" spans="1:9" ht="45.75" customHeight="1" x14ac:dyDescent="0.25">
      <c r="A394" s="44" t="s">
        <v>540</v>
      </c>
      <c r="B394" s="6" t="s">
        <v>173</v>
      </c>
      <c r="C394" s="6" t="s">
        <v>348</v>
      </c>
      <c r="D394" s="7">
        <v>200</v>
      </c>
      <c r="E394" s="10">
        <v>1443.8</v>
      </c>
      <c r="F394" s="10">
        <v>1211.8</v>
      </c>
      <c r="G394" s="10">
        <v>1215.7</v>
      </c>
      <c r="H394" s="39"/>
      <c r="I394" s="39"/>
    </row>
    <row r="395" spans="1:9" ht="30" x14ac:dyDescent="0.25">
      <c r="A395" s="44" t="s">
        <v>20</v>
      </c>
      <c r="B395" s="6" t="s">
        <v>173</v>
      </c>
      <c r="C395" s="6" t="s">
        <v>348</v>
      </c>
      <c r="D395" s="7">
        <v>300</v>
      </c>
      <c r="E395" s="10">
        <v>723.5</v>
      </c>
      <c r="F395" s="10">
        <v>0</v>
      </c>
      <c r="G395" s="10">
        <v>0</v>
      </c>
      <c r="H395" s="39"/>
      <c r="I395" s="39"/>
    </row>
    <row r="396" spans="1:9" x14ac:dyDescent="0.25">
      <c r="A396" s="59" t="s">
        <v>41</v>
      </c>
      <c r="B396" s="6" t="s">
        <v>173</v>
      </c>
      <c r="C396" s="6" t="s">
        <v>348</v>
      </c>
      <c r="D396" s="7">
        <v>800</v>
      </c>
      <c r="E396" s="10">
        <v>4</v>
      </c>
      <c r="F396" s="10">
        <v>0</v>
      </c>
      <c r="G396" s="10">
        <v>0</v>
      </c>
      <c r="H396" s="39"/>
      <c r="I396" s="39"/>
    </row>
    <row r="397" spans="1:9" ht="105" x14ac:dyDescent="0.25">
      <c r="A397" s="55" t="s">
        <v>174</v>
      </c>
      <c r="B397" s="12" t="s">
        <v>173</v>
      </c>
      <c r="C397" s="12" t="s">
        <v>128</v>
      </c>
      <c r="D397" s="13"/>
      <c r="E397" s="10">
        <f t="shared" ref="E397:G398" si="62">E398</f>
        <v>105922.2</v>
      </c>
      <c r="F397" s="10">
        <f t="shared" si="62"/>
        <v>76587.200000000012</v>
      </c>
      <c r="G397" s="10">
        <f t="shared" si="62"/>
        <v>101974.5</v>
      </c>
      <c r="H397" s="39"/>
      <c r="I397" s="39"/>
    </row>
    <row r="398" spans="1:9" ht="105" x14ac:dyDescent="0.25">
      <c r="A398" s="55" t="s">
        <v>175</v>
      </c>
      <c r="B398" s="12" t="s">
        <v>173</v>
      </c>
      <c r="C398" s="12" t="s">
        <v>176</v>
      </c>
      <c r="D398" s="13"/>
      <c r="E398" s="10">
        <f t="shared" si="62"/>
        <v>105922.2</v>
      </c>
      <c r="F398" s="10">
        <f t="shared" si="62"/>
        <v>76587.200000000012</v>
      </c>
      <c r="G398" s="10">
        <f t="shared" si="62"/>
        <v>101974.5</v>
      </c>
      <c r="H398" s="39"/>
      <c r="I398" s="39"/>
    </row>
    <row r="399" spans="1:9" ht="75" x14ac:dyDescent="0.25">
      <c r="A399" s="59" t="s">
        <v>85</v>
      </c>
      <c r="B399" s="12" t="s">
        <v>173</v>
      </c>
      <c r="C399" s="12" t="s">
        <v>177</v>
      </c>
      <c r="D399" s="13"/>
      <c r="E399" s="10">
        <f>SUM(E400:E402)</f>
        <v>105922.2</v>
      </c>
      <c r="F399" s="10">
        <f>SUM(F400:F402)</f>
        <v>76587.200000000012</v>
      </c>
      <c r="G399" s="10">
        <f>SUM(G400:G402)</f>
        <v>101974.5</v>
      </c>
      <c r="H399" s="39"/>
      <c r="I399" s="39"/>
    </row>
    <row r="400" spans="1:9" ht="120" x14ac:dyDescent="0.25">
      <c r="A400" s="59" t="s">
        <v>494</v>
      </c>
      <c r="B400" s="12" t="s">
        <v>173</v>
      </c>
      <c r="C400" s="12" t="s">
        <v>177</v>
      </c>
      <c r="D400" s="13">
        <v>100</v>
      </c>
      <c r="E400" s="10">
        <v>72999.199999999997</v>
      </c>
      <c r="F400" s="10">
        <v>73570</v>
      </c>
      <c r="G400" s="10">
        <v>76510.7</v>
      </c>
      <c r="H400" s="39"/>
      <c r="I400" s="39"/>
    </row>
    <row r="401" spans="1:9" ht="45.75" customHeight="1" x14ac:dyDescent="0.25">
      <c r="A401" s="44" t="s">
        <v>540</v>
      </c>
      <c r="B401" s="12" t="s">
        <v>173</v>
      </c>
      <c r="C401" s="12" t="s">
        <v>177</v>
      </c>
      <c r="D401" s="13">
        <v>200</v>
      </c>
      <c r="E401" s="10">
        <v>5545.9</v>
      </c>
      <c r="F401" s="10">
        <v>2501.3000000000002</v>
      </c>
      <c r="G401" s="10">
        <v>2595.8000000000002</v>
      </c>
      <c r="H401" s="39"/>
      <c r="I401" s="39"/>
    </row>
    <row r="402" spans="1:9" x14ac:dyDescent="0.25">
      <c r="A402" s="52" t="s">
        <v>41</v>
      </c>
      <c r="B402" s="12" t="s">
        <v>173</v>
      </c>
      <c r="C402" s="12" t="s">
        <v>177</v>
      </c>
      <c r="D402" s="13">
        <v>800</v>
      </c>
      <c r="E402" s="10">
        <v>27377.100000000002</v>
      </c>
      <c r="F402" s="10">
        <v>515.90000000000146</v>
      </c>
      <c r="G402" s="10">
        <v>22868</v>
      </c>
      <c r="H402" s="39"/>
      <c r="I402" s="39"/>
    </row>
    <row r="403" spans="1:9" s="40" customFormat="1" x14ac:dyDescent="0.25">
      <c r="A403" s="72" t="s">
        <v>178</v>
      </c>
      <c r="B403" s="5" t="s">
        <v>179</v>
      </c>
      <c r="C403" s="5"/>
      <c r="D403" s="26"/>
      <c r="E403" s="8">
        <f>E404+E435+E496+E531+E554</f>
        <v>5064479.7</v>
      </c>
      <c r="F403" s="8">
        <f>F404+F435+F496+F531+F554</f>
        <v>4037493.9000000004</v>
      </c>
      <c r="G403" s="8">
        <f>G404+G435+G496+G531+G554</f>
        <v>4625035.6000000006</v>
      </c>
    </row>
    <row r="404" spans="1:9" ht="14.25" customHeight="1" x14ac:dyDescent="0.25">
      <c r="A404" s="44" t="s">
        <v>180</v>
      </c>
      <c r="B404" s="6" t="s">
        <v>181</v>
      </c>
      <c r="C404" s="6"/>
      <c r="D404" s="7"/>
      <c r="E404" s="10">
        <f>E408+E405</f>
        <v>1523172.4</v>
      </c>
      <c r="F404" s="10">
        <f>F408</f>
        <v>1476554.8</v>
      </c>
      <c r="G404" s="10">
        <f>G408</f>
        <v>1424085.7000000002</v>
      </c>
      <c r="H404" s="39"/>
      <c r="I404" s="39"/>
    </row>
    <row r="405" spans="1:9" ht="14.25" customHeight="1" x14ac:dyDescent="0.25">
      <c r="A405" s="9" t="s">
        <v>9</v>
      </c>
      <c r="B405" s="6" t="s">
        <v>181</v>
      </c>
      <c r="C405" s="12" t="s">
        <v>10</v>
      </c>
      <c r="D405" s="7"/>
      <c r="E405" s="10">
        <f>E406</f>
        <v>1930.9</v>
      </c>
      <c r="F405" s="10">
        <v>0</v>
      </c>
      <c r="G405" s="10">
        <v>0</v>
      </c>
      <c r="H405" s="39"/>
      <c r="I405" s="39"/>
    </row>
    <row r="406" spans="1:9" ht="14.25" customHeight="1" x14ac:dyDescent="0.25">
      <c r="A406" s="9" t="s">
        <v>288</v>
      </c>
      <c r="B406" s="6" t="s">
        <v>181</v>
      </c>
      <c r="C406" s="6" t="s">
        <v>289</v>
      </c>
      <c r="D406" s="16"/>
      <c r="E406" s="10">
        <f>E407</f>
        <v>1930.9</v>
      </c>
      <c r="F406" s="10">
        <v>0</v>
      </c>
      <c r="G406" s="10">
        <v>0</v>
      </c>
      <c r="H406" s="39"/>
      <c r="I406" s="39"/>
    </row>
    <row r="407" spans="1:9" ht="14.25" customHeight="1" x14ac:dyDescent="0.25">
      <c r="A407" s="9" t="s">
        <v>86</v>
      </c>
      <c r="B407" s="6" t="s">
        <v>181</v>
      </c>
      <c r="C407" s="6" t="s">
        <v>289</v>
      </c>
      <c r="D407" s="16">
        <v>600</v>
      </c>
      <c r="E407" s="10">
        <v>1930.9</v>
      </c>
      <c r="F407" s="10">
        <v>0</v>
      </c>
      <c r="G407" s="10">
        <v>0</v>
      </c>
      <c r="H407" s="39"/>
      <c r="I407" s="39"/>
    </row>
    <row r="408" spans="1:9" ht="28.5" customHeight="1" x14ac:dyDescent="0.25">
      <c r="A408" s="44" t="s">
        <v>182</v>
      </c>
      <c r="B408" s="6" t="s">
        <v>181</v>
      </c>
      <c r="C408" s="6" t="s">
        <v>183</v>
      </c>
      <c r="D408" s="7"/>
      <c r="E408" s="10">
        <f>E409+E429</f>
        <v>1521241.5</v>
      </c>
      <c r="F408" s="10">
        <f>F409+F429</f>
        <v>1476554.8</v>
      </c>
      <c r="G408" s="10">
        <f>G409+G429</f>
        <v>1424085.7000000002</v>
      </c>
      <c r="H408" s="39"/>
      <c r="I408" s="39"/>
    </row>
    <row r="409" spans="1:9" ht="74.25" customHeight="1" x14ac:dyDescent="0.25">
      <c r="A409" s="52" t="s">
        <v>184</v>
      </c>
      <c r="B409" s="6" t="s">
        <v>181</v>
      </c>
      <c r="C409" s="6" t="s">
        <v>185</v>
      </c>
      <c r="D409" s="7"/>
      <c r="E409" s="10">
        <f>E410+E420</f>
        <v>1520326.8</v>
      </c>
      <c r="F409" s="10">
        <f>F410+F420</f>
        <v>1475223.3</v>
      </c>
      <c r="G409" s="10">
        <f>G410+G420</f>
        <v>1422754.2000000002</v>
      </c>
      <c r="H409" s="39"/>
      <c r="I409" s="39"/>
    </row>
    <row r="410" spans="1:9" ht="75" x14ac:dyDescent="0.25">
      <c r="A410" s="95" t="s">
        <v>376</v>
      </c>
      <c r="B410" s="6" t="s">
        <v>181</v>
      </c>
      <c r="C410" s="6" t="s">
        <v>377</v>
      </c>
      <c r="D410" s="7"/>
      <c r="E410" s="10">
        <f>E411+E414+E416+E418</f>
        <v>1503858.5</v>
      </c>
      <c r="F410" s="10">
        <f>F411+F414+F416+F418</f>
        <v>1469523.5</v>
      </c>
      <c r="G410" s="10">
        <f>G411+G414+G416+G418</f>
        <v>1419055.1</v>
      </c>
      <c r="H410" s="39"/>
      <c r="I410" s="39"/>
    </row>
    <row r="411" spans="1:9" ht="210" x14ac:dyDescent="0.25">
      <c r="A411" s="44" t="s">
        <v>379</v>
      </c>
      <c r="B411" s="6" t="s">
        <v>181</v>
      </c>
      <c r="C411" s="6" t="s">
        <v>380</v>
      </c>
      <c r="D411" s="7"/>
      <c r="E411" s="10">
        <f>SUM(E412:E413)</f>
        <v>19200</v>
      </c>
      <c r="F411" s="10">
        <f>SUM(F412:F413)</f>
        <v>19200</v>
      </c>
      <c r="G411" s="10">
        <f>SUM(G412:G413)</f>
        <v>0</v>
      </c>
    </row>
    <row r="412" spans="1:9" ht="60" x14ac:dyDescent="0.25">
      <c r="A412" s="44" t="s">
        <v>86</v>
      </c>
      <c r="B412" s="6" t="s">
        <v>181</v>
      </c>
      <c r="C412" s="6" t="s">
        <v>380</v>
      </c>
      <c r="D412" s="7">
        <v>600</v>
      </c>
      <c r="E412" s="10">
        <v>7540</v>
      </c>
      <c r="F412" s="10">
        <v>8954</v>
      </c>
      <c r="G412" s="10">
        <v>0</v>
      </c>
    </row>
    <row r="413" spans="1:9" x14ac:dyDescent="0.25">
      <c r="A413" s="9" t="s">
        <v>41</v>
      </c>
      <c r="B413" s="6" t="s">
        <v>181</v>
      </c>
      <c r="C413" s="6" t="s">
        <v>380</v>
      </c>
      <c r="D413" s="7">
        <v>800</v>
      </c>
      <c r="E413" s="10">
        <v>11660</v>
      </c>
      <c r="F413" s="10">
        <v>10246</v>
      </c>
      <c r="G413" s="10">
        <v>0</v>
      </c>
      <c r="H413" s="39"/>
      <c r="I413" s="39"/>
    </row>
    <row r="414" spans="1:9" ht="75" x14ac:dyDescent="0.25">
      <c r="A414" s="9" t="s">
        <v>551</v>
      </c>
      <c r="B414" s="6" t="s">
        <v>181</v>
      </c>
      <c r="C414" s="6" t="s">
        <v>552</v>
      </c>
      <c r="D414" s="7"/>
      <c r="E414" s="10">
        <f>E415</f>
        <v>2470.5</v>
      </c>
      <c r="F414" s="10">
        <f>F415</f>
        <v>17031.5</v>
      </c>
      <c r="G414" s="10">
        <f>G415</f>
        <v>0</v>
      </c>
      <c r="H414" s="39"/>
      <c r="I414" s="39"/>
    </row>
    <row r="415" spans="1:9" ht="60" x14ac:dyDescent="0.25">
      <c r="A415" s="9" t="s">
        <v>86</v>
      </c>
      <c r="B415" s="6" t="s">
        <v>181</v>
      </c>
      <c r="C415" s="6" t="s">
        <v>552</v>
      </c>
      <c r="D415" s="7">
        <v>600</v>
      </c>
      <c r="E415" s="10">
        <v>2470.5</v>
      </c>
      <c r="F415" s="10">
        <v>17031.5</v>
      </c>
      <c r="G415" s="10">
        <v>0</v>
      </c>
      <c r="H415" s="39"/>
      <c r="I415" s="39"/>
    </row>
    <row r="416" spans="1:9" ht="75" x14ac:dyDescent="0.25">
      <c r="A416" s="52" t="s">
        <v>59</v>
      </c>
      <c r="B416" s="6" t="s">
        <v>181</v>
      </c>
      <c r="C416" s="6" t="s">
        <v>378</v>
      </c>
      <c r="D416" s="7"/>
      <c r="E416" s="10">
        <f>E417</f>
        <v>656267.1</v>
      </c>
      <c r="F416" s="10">
        <f>F417</f>
        <v>570423.70000000007</v>
      </c>
      <c r="G416" s="10">
        <f>G417</f>
        <v>578219.9</v>
      </c>
      <c r="H416" s="39"/>
      <c r="I416" s="39"/>
    </row>
    <row r="417" spans="1:9" ht="60" x14ac:dyDescent="0.25">
      <c r="A417" s="44" t="s">
        <v>86</v>
      </c>
      <c r="B417" s="6" t="s">
        <v>181</v>
      </c>
      <c r="C417" s="6" t="s">
        <v>378</v>
      </c>
      <c r="D417" s="7">
        <v>600</v>
      </c>
      <c r="E417" s="10">
        <v>656267.1</v>
      </c>
      <c r="F417" s="10">
        <v>570423.70000000007</v>
      </c>
      <c r="G417" s="51">
        <v>578219.9</v>
      </c>
      <c r="H417" s="39"/>
      <c r="I417" s="39"/>
    </row>
    <row r="418" spans="1:9" ht="285" x14ac:dyDescent="0.25">
      <c r="A418" s="44" t="s">
        <v>381</v>
      </c>
      <c r="B418" s="6" t="s">
        <v>181</v>
      </c>
      <c r="C418" s="6" t="s">
        <v>382</v>
      </c>
      <c r="D418" s="7"/>
      <c r="E418" s="10">
        <f>E419</f>
        <v>825920.9</v>
      </c>
      <c r="F418" s="10">
        <f>F419</f>
        <v>862868.3</v>
      </c>
      <c r="G418" s="10">
        <f>G419</f>
        <v>840835.20000000007</v>
      </c>
      <c r="H418" s="39"/>
      <c r="I418" s="39"/>
    </row>
    <row r="419" spans="1:9" ht="60" x14ac:dyDescent="0.25">
      <c r="A419" s="44" t="s">
        <v>86</v>
      </c>
      <c r="B419" s="6" t="s">
        <v>181</v>
      </c>
      <c r="C419" s="6" t="s">
        <v>382</v>
      </c>
      <c r="D419" s="6" t="s">
        <v>383</v>
      </c>
      <c r="E419" s="10">
        <v>825920.9</v>
      </c>
      <c r="F419" s="10">
        <v>862868.3</v>
      </c>
      <c r="G419" s="51">
        <v>840835.20000000007</v>
      </c>
      <c r="H419" s="39"/>
      <c r="I419" s="39"/>
    </row>
    <row r="420" spans="1:9" ht="60" x14ac:dyDescent="0.25">
      <c r="A420" s="44" t="s">
        <v>196</v>
      </c>
      <c r="B420" s="6" t="s">
        <v>181</v>
      </c>
      <c r="C420" s="6" t="s">
        <v>186</v>
      </c>
      <c r="D420" s="7"/>
      <c r="E420" s="10">
        <f>E423+E427+E421+E425</f>
        <v>16468.300000000003</v>
      </c>
      <c r="F420" s="10">
        <f>F423+F427</f>
        <v>5699.8</v>
      </c>
      <c r="G420" s="10">
        <f>G423+G427</f>
        <v>3699.1</v>
      </c>
    </row>
    <row r="421" spans="1:9" ht="45" customHeight="1" x14ac:dyDescent="0.25">
      <c r="A421" s="59" t="s">
        <v>602</v>
      </c>
      <c r="B421" s="6" t="s">
        <v>181</v>
      </c>
      <c r="C421" s="6" t="s">
        <v>603</v>
      </c>
      <c r="D421" s="6"/>
      <c r="E421" s="10">
        <f>E422</f>
        <v>1424.1999999999998</v>
      </c>
      <c r="F421" s="10">
        <f t="shared" ref="F421:G421" si="63">F422</f>
        <v>0</v>
      </c>
      <c r="G421" s="10">
        <f t="shared" si="63"/>
        <v>0</v>
      </c>
    </row>
    <row r="422" spans="1:9" ht="60" x14ac:dyDescent="0.25">
      <c r="A422" s="9" t="s">
        <v>86</v>
      </c>
      <c r="B422" s="6" t="s">
        <v>181</v>
      </c>
      <c r="C422" s="6" t="s">
        <v>603</v>
      </c>
      <c r="D422" s="6" t="s">
        <v>383</v>
      </c>
      <c r="E422" s="10">
        <v>1424.1999999999998</v>
      </c>
      <c r="F422" s="10">
        <v>0</v>
      </c>
      <c r="G422" s="10">
        <v>0</v>
      </c>
    </row>
    <row r="423" spans="1:9" ht="90" x14ac:dyDescent="0.25">
      <c r="A423" s="44" t="s">
        <v>684</v>
      </c>
      <c r="B423" s="6" t="s">
        <v>181</v>
      </c>
      <c r="C423" s="6" t="s">
        <v>187</v>
      </c>
      <c r="D423" s="7"/>
      <c r="E423" s="10">
        <f>E424</f>
        <v>10200.200000000001</v>
      </c>
      <c r="F423" s="10">
        <f>F424</f>
        <v>5699.8</v>
      </c>
      <c r="G423" s="10">
        <f>G424</f>
        <v>0</v>
      </c>
    </row>
    <row r="424" spans="1:9" ht="45" x14ac:dyDescent="0.25">
      <c r="A424" s="59" t="s">
        <v>79</v>
      </c>
      <c r="B424" s="6" t="s">
        <v>181</v>
      </c>
      <c r="C424" s="6" t="s">
        <v>187</v>
      </c>
      <c r="D424" s="7">
        <v>400</v>
      </c>
      <c r="E424" s="10">
        <v>10200.200000000001</v>
      </c>
      <c r="F424" s="10">
        <v>5699.8</v>
      </c>
      <c r="G424" s="10">
        <v>0</v>
      </c>
    </row>
    <row r="425" spans="1:9" ht="45" x14ac:dyDescent="0.25">
      <c r="A425" s="9" t="s">
        <v>604</v>
      </c>
      <c r="B425" s="6" t="s">
        <v>181</v>
      </c>
      <c r="C425" s="6" t="s">
        <v>605</v>
      </c>
      <c r="D425" s="6"/>
      <c r="E425" s="10">
        <f>E426</f>
        <v>2900.9</v>
      </c>
      <c r="F425" s="10">
        <f t="shared" ref="F425:G425" si="64">F426</f>
        <v>0</v>
      </c>
      <c r="G425" s="10">
        <f t="shared" si="64"/>
        <v>0</v>
      </c>
    </row>
    <row r="426" spans="1:9" ht="60" x14ac:dyDescent="0.25">
      <c r="A426" s="9" t="s">
        <v>86</v>
      </c>
      <c r="B426" s="6" t="s">
        <v>181</v>
      </c>
      <c r="C426" s="6" t="s">
        <v>605</v>
      </c>
      <c r="D426" s="6" t="s">
        <v>383</v>
      </c>
      <c r="E426" s="10">
        <v>2900.9</v>
      </c>
      <c r="F426" s="10">
        <v>0</v>
      </c>
      <c r="G426" s="10">
        <v>0</v>
      </c>
    </row>
    <row r="427" spans="1:9" ht="90" x14ac:dyDescent="0.25">
      <c r="A427" s="9" t="s">
        <v>553</v>
      </c>
      <c r="B427" s="6" t="s">
        <v>181</v>
      </c>
      <c r="C427" s="6" t="s">
        <v>554</v>
      </c>
      <c r="D427" s="6"/>
      <c r="E427" s="10">
        <f>E428</f>
        <v>1943</v>
      </c>
      <c r="F427" s="10">
        <f>F428</f>
        <v>0</v>
      </c>
      <c r="G427" s="10">
        <f>G428</f>
        <v>3699.1</v>
      </c>
      <c r="H427" s="39"/>
      <c r="I427" s="39"/>
    </row>
    <row r="428" spans="1:9" ht="60" x14ac:dyDescent="0.25">
      <c r="A428" s="9" t="s">
        <v>86</v>
      </c>
      <c r="B428" s="6" t="s">
        <v>181</v>
      </c>
      <c r="C428" s="6" t="s">
        <v>554</v>
      </c>
      <c r="D428" s="6" t="s">
        <v>383</v>
      </c>
      <c r="E428" s="10">
        <v>1943</v>
      </c>
      <c r="F428" s="10">
        <v>0</v>
      </c>
      <c r="G428" s="51">
        <v>3699.1</v>
      </c>
      <c r="H428" s="39"/>
      <c r="I428" s="39"/>
    </row>
    <row r="429" spans="1:9" ht="105" x14ac:dyDescent="0.25">
      <c r="A429" s="74" t="s">
        <v>384</v>
      </c>
      <c r="B429" s="28" t="s">
        <v>181</v>
      </c>
      <c r="C429" s="27" t="s">
        <v>385</v>
      </c>
      <c r="D429" s="28"/>
      <c r="E429" s="10">
        <f>E430</f>
        <v>914.7</v>
      </c>
      <c r="F429" s="10">
        <f t="shared" ref="F429:G433" si="65">F430</f>
        <v>1331.5</v>
      </c>
      <c r="G429" s="10">
        <f t="shared" si="65"/>
        <v>1331.5</v>
      </c>
      <c r="H429" s="39"/>
      <c r="I429" s="39"/>
    </row>
    <row r="430" spans="1:9" ht="75" x14ac:dyDescent="0.25">
      <c r="A430" s="75" t="s">
        <v>386</v>
      </c>
      <c r="B430" s="28" t="s">
        <v>181</v>
      </c>
      <c r="C430" s="27" t="s">
        <v>387</v>
      </c>
      <c r="D430" s="28"/>
      <c r="E430" s="10">
        <f>E433+E431</f>
        <v>914.7</v>
      </c>
      <c r="F430" s="10">
        <f>F433</f>
        <v>1331.5</v>
      </c>
      <c r="G430" s="10">
        <f>G433</f>
        <v>1331.5</v>
      </c>
    </row>
    <row r="431" spans="1:9" ht="45" x14ac:dyDescent="0.25">
      <c r="A431" s="75" t="s">
        <v>388</v>
      </c>
      <c r="B431" s="28" t="s">
        <v>181</v>
      </c>
      <c r="C431" s="27" t="s">
        <v>389</v>
      </c>
      <c r="D431" s="28"/>
      <c r="E431" s="10">
        <f>E432</f>
        <v>163.19999999999999</v>
      </c>
      <c r="F431" s="10">
        <f t="shared" ref="F431:G431" si="66">F432</f>
        <v>0</v>
      </c>
      <c r="G431" s="10">
        <f t="shared" si="66"/>
        <v>0</v>
      </c>
    </row>
    <row r="432" spans="1:9" ht="60" x14ac:dyDescent="0.25">
      <c r="A432" s="9" t="s">
        <v>86</v>
      </c>
      <c r="B432" s="28" t="s">
        <v>181</v>
      </c>
      <c r="C432" s="27" t="s">
        <v>389</v>
      </c>
      <c r="D432" s="28">
        <v>600</v>
      </c>
      <c r="E432" s="10">
        <v>163.19999999999999</v>
      </c>
      <c r="F432" s="10">
        <v>0</v>
      </c>
      <c r="G432" s="10">
        <v>0</v>
      </c>
    </row>
    <row r="433" spans="1:9" ht="60" x14ac:dyDescent="0.25">
      <c r="A433" s="76" t="s">
        <v>390</v>
      </c>
      <c r="B433" s="28" t="s">
        <v>181</v>
      </c>
      <c r="C433" s="27" t="s">
        <v>391</v>
      </c>
      <c r="D433" s="28"/>
      <c r="E433" s="10">
        <f>E434</f>
        <v>751.5</v>
      </c>
      <c r="F433" s="10">
        <f t="shared" si="65"/>
        <v>1331.5</v>
      </c>
      <c r="G433" s="10">
        <f t="shared" si="65"/>
        <v>1331.5</v>
      </c>
    </row>
    <row r="434" spans="1:9" ht="60" x14ac:dyDescent="0.25">
      <c r="A434" s="44" t="s">
        <v>86</v>
      </c>
      <c r="B434" s="28" t="s">
        <v>181</v>
      </c>
      <c r="C434" s="27" t="s">
        <v>391</v>
      </c>
      <c r="D434" s="28">
        <v>600</v>
      </c>
      <c r="E434" s="10">
        <v>751.5</v>
      </c>
      <c r="F434" s="10">
        <v>1331.5</v>
      </c>
      <c r="G434" s="51">
        <v>1331.5</v>
      </c>
      <c r="H434" s="39"/>
      <c r="I434" s="39"/>
    </row>
    <row r="435" spans="1:9" x14ac:dyDescent="0.25">
      <c r="A435" s="44" t="s">
        <v>188</v>
      </c>
      <c r="B435" s="6" t="s">
        <v>189</v>
      </c>
      <c r="C435" s="6"/>
      <c r="D435" s="7"/>
      <c r="E435" s="10">
        <f>E439+E436</f>
        <v>2948872.6</v>
      </c>
      <c r="F435" s="10">
        <f>F439</f>
        <v>1956516.4</v>
      </c>
      <c r="G435" s="10">
        <f>G439</f>
        <v>2598221.7999999998</v>
      </c>
      <c r="H435" s="39"/>
      <c r="I435" s="39"/>
    </row>
    <row r="436" spans="1:9" x14ac:dyDescent="0.25">
      <c r="A436" s="44" t="s">
        <v>9</v>
      </c>
      <c r="B436" s="28" t="s">
        <v>189</v>
      </c>
      <c r="C436" s="27" t="s">
        <v>10</v>
      </c>
      <c r="D436" s="28"/>
      <c r="E436" s="10">
        <f>+E437</f>
        <v>270</v>
      </c>
      <c r="F436" s="10">
        <v>0</v>
      </c>
      <c r="G436" s="10">
        <v>0</v>
      </c>
      <c r="H436" s="39"/>
      <c r="I436" s="39"/>
    </row>
    <row r="437" spans="1:9" ht="30" x14ac:dyDescent="0.25">
      <c r="A437" s="44" t="s">
        <v>288</v>
      </c>
      <c r="B437" s="28" t="s">
        <v>189</v>
      </c>
      <c r="C437" s="27" t="s">
        <v>289</v>
      </c>
      <c r="D437" s="28"/>
      <c r="E437" s="10">
        <f>+E438</f>
        <v>270</v>
      </c>
      <c r="F437" s="10">
        <v>0</v>
      </c>
      <c r="G437" s="10">
        <v>0</v>
      </c>
      <c r="H437" s="39"/>
      <c r="I437" s="39"/>
    </row>
    <row r="438" spans="1:9" ht="65.25" customHeight="1" x14ac:dyDescent="0.25">
      <c r="A438" s="44" t="s">
        <v>86</v>
      </c>
      <c r="B438" s="28" t="s">
        <v>189</v>
      </c>
      <c r="C438" s="27" t="s">
        <v>289</v>
      </c>
      <c r="D438" s="28">
        <v>600</v>
      </c>
      <c r="E438" s="10">
        <v>270</v>
      </c>
      <c r="F438" s="10">
        <v>0</v>
      </c>
      <c r="G438" s="10">
        <v>0</v>
      </c>
      <c r="H438" s="39"/>
      <c r="I438" s="39"/>
    </row>
    <row r="439" spans="1:9" ht="39.75" customHeight="1" x14ac:dyDescent="0.25">
      <c r="A439" s="44" t="s">
        <v>182</v>
      </c>
      <c r="B439" s="6" t="s">
        <v>189</v>
      </c>
      <c r="C439" s="6" t="s">
        <v>183</v>
      </c>
      <c r="D439" s="7"/>
      <c r="E439" s="10">
        <f>E440+E488</f>
        <v>2948602.6</v>
      </c>
      <c r="F439" s="10">
        <f>F440+F488</f>
        <v>1956516.4</v>
      </c>
      <c r="G439" s="10">
        <f>G440+G488</f>
        <v>2598221.7999999998</v>
      </c>
      <c r="H439" s="39"/>
      <c r="I439" s="39"/>
    </row>
    <row r="440" spans="1:9" ht="42.75" customHeight="1" x14ac:dyDescent="0.25">
      <c r="A440" s="52" t="s">
        <v>184</v>
      </c>
      <c r="B440" s="6" t="s">
        <v>189</v>
      </c>
      <c r="C440" s="6" t="s">
        <v>185</v>
      </c>
      <c r="D440" s="7"/>
      <c r="E440" s="10">
        <f>E441+E450+E479</f>
        <v>2944496.7</v>
      </c>
      <c r="F440" s="10">
        <f>F441+F450+F479</f>
        <v>1952826.7</v>
      </c>
      <c r="G440" s="10">
        <f>G441+G450+G479</f>
        <v>2594523</v>
      </c>
      <c r="H440" s="39"/>
      <c r="I440" s="39"/>
    </row>
    <row r="441" spans="1:9" ht="48.75" customHeight="1" x14ac:dyDescent="0.25">
      <c r="A441" s="52" t="s">
        <v>190</v>
      </c>
      <c r="B441" s="6" t="s">
        <v>189</v>
      </c>
      <c r="C441" s="6" t="s">
        <v>191</v>
      </c>
      <c r="D441" s="7"/>
      <c r="E441" s="10">
        <f>E444+E448+E446</f>
        <v>974193.2</v>
      </c>
      <c r="F441" s="10">
        <f>F444+F442</f>
        <v>109417.2</v>
      </c>
      <c r="G441" s="10">
        <f>G444+G442</f>
        <v>709102.2</v>
      </c>
      <c r="H441" s="39"/>
      <c r="I441" s="39"/>
    </row>
    <row r="442" spans="1:9" ht="41.25" customHeight="1" x14ac:dyDescent="0.25">
      <c r="A442" s="59" t="s">
        <v>652</v>
      </c>
      <c r="B442" s="6" t="s">
        <v>189</v>
      </c>
      <c r="C442" s="6" t="s">
        <v>651</v>
      </c>
      <c r="D442" s="7"/>
      <c r="E442" s="10">
        <f>E443</f>
        <v>0</v>
      </c>
      <c r="F442" s="10">
        <f>F443</f>
        <v>109417.2</v>
      </c>
      <c r="G442" s="10">
        <f>G443</f>
        <v>709102.2</v>
      </c>
      <c r="H442" s="39"/>
      <c r="I442" s="39"/>
    </row>
    <row r="443" spans="1:9" ht="41.25" customHeight="1" x14ac:dyDescent="0.25">
      <c r="A443" s="59" t="s">
        <v>79</v>
      </c>
      <c r="B443" s="6" t="s">
        <v>189</v>
      </c>
      <c r="C443" s="6" t="s">
        <v>651</v>
      </c>
      <c r="D443" s="7">
        <v>400</v>
      </c>
      <c r="E443" s="47">
        <v>0</v>
      </c>
      <c r="F443" s="10">
        <f>1094.2+108323</f>
        <v>109417.2</v>
      </c>
      <c r="G443" s="10">
        <f>7091+702011.2</f>
        <v>709102.2</v>
      </c>
      <c r="H443" s="39"/>
      <c r="I443" s="39"/>
    </row>
    <row r="444" spans="1:9" x14ac:dyDescent="0.25">
      <c r="A444" s="61" t="s">
        <v>192</v>
      </c>
      <c r="B444" s="6" t="s">
        <v>189</v>
      </c>
      <c r="C444" s="6" t="s">
        <v>193</v>
      </c>
      <c r="D444" s="7"/>
      <c r="E444" s="10">
        <f t="shared" ref="E444:G444" si="67">E445</f>
        <v>636456.6</v>
      </c>
      <c r="F444" s="10">
        <f t="shared" si="67"/>
        <v>0</v>
      </c>
      <c r="G444" s="10">
        <f t="shared" si="67"/>
        <v>0</v>
      </c>
      <c r="H444" s="39"/>
      <c r="I444" s="39"/>
    </row>
    <row r="445" spans="1:9" ht="45" x14ac:dyDescent="0.25">
      <c r="A445" s="59" t="s">
        <v>79</v>
      </c>
      <c r="B445" s="6" t="s">
        <v>189</v>
      </c>
      <c r="C445" s="6" t="s">
        <v>193</v>
      </c>
      <c r="D445" s="7">
        <v>400</v>
      </c>
      <c r="E445" s="10">
        <v>636456.6</v>
      </c>
      <c r="F445" s="10">
        <v>0</v>
      </c>
      <c r="G445" s="10">
        <v>0</v>
      </c>
      <c r="H445" s="39"/>
      <c r="I445" s="39"/>
    </row>
    <row r="446" spans="1:9" ht="60" x14ac:dyDescent="0.25">
      <c r="A446" s="59" t="s">
        <v>697</v>
      </c>
      <c r="B446" s="6" t="s">
        <v>189</v>
      </c>
      <c r="C446" s="6" t="s">
        <v>698</v>
      </c>
      <c r="D446" s="7"/>
      <c r="E446" s="10">
        <f>+E447</f>
        <v>119.2</v>
      </c>
      <c r="F446" s="10">
        <v>0</v>
      </c>
      <c r="G446" s="10">
        <v>0</v>
      </c>
      <c r="H446" s="39"/>
      <c r="I446" s="39"/>
    </row>
    <row r="447" spans="1:9" ht="45" x14ac:dyDescent="0.25">
      <c r="A447" s="59" t="s">
        <v>79</v>
      </c>
      <c r="B447" s="6" t="s">
        <v>189</v>
      </c>
      <c r="C447" s="6" t="s">
        <v>698</v>
      </c>
      <c r="D447" s="7">
        <v>400</v>
      </c>
      <c r="E447" s="10">
        <v>119.2</v>
      </c>
      <c r="F447" s="10">
        <v>0</v>
      </c>
      <c r="G447" s="10">
        <v>0</v>
      </c>
      <c r="H447" s="39"/>
      <c r="I447" s="39"/>
    </row>
    <row r="448" spans="1:9" ht="45" x14ac:dyDescent="0.25">
      <c r="A448" s="96" t="s">
        <v>192</v>
      </c>
      <c r="B448" s="6" t="s">
        <v>189</v>
      </c>
      <c r="C448" s="6" t="s">
        <v>672</v>
      </c>
      <c r="D448" s="7"/>
      <c r="E448" s="10">
        <f>E449</f>
        <v>337617.4</v>
      </c>
      <c r="F448" s="10">
        <v>0</v>
      </c>
      <c r="G448" s="10">
        <v>0</v>
      </c>
      <c r="H448" s="39"/>
      <c r="I448" s="39"/>
    </row>
    <row r="449" spans="1:9" ht="45" x14ac:dyDescent="0.25">
      <c r="A449" s="88" t="s">
        <v>79</v>
      </c>
      <c r="B449" s="6" t="s">
        <v>189</v>
      </c>
      <c r="C449" s="6" t="s">
        <v>672</v>
      </c>
      <c r="D449" s="7">
        <v>400</v>
      </c>
      <c r="E449" s="10">
        <v>337617.4</v>
      </c>
      <c r="F449" s="10">
        <v>0</v>
      </c>
      <c r="G449" s="10">
        <v>0</v>
      </c>
      <c r="H449" s="39"/>
      <c r="I449" s="39"/>
    </row>
    <row r="450" spans="1:9" ht="60" customHeight="1" x14ac:dyDescent="0.25">
      <c r="A450" s="52" t="s">
        <v>376</v>
      </c>
      <c r="B450" s="6" t="s">
        <v>189</v>
      </c>
      <c r="C450" s="6" t="s">
        <v>377</v>
      </c>
      <c r="D450" s="7"/>
      <c r="E450" s="10">
        <f>E451+E453+E455+E457+E459+E461+E465+E467+E469+E473+E471+E477+E463+E475</f>
        <v>1827090.2999999998</v>
      </c>
      <c r="F450" s="10">
        <f t="shared" ref="F450:G450" si="68">F451+F453+F455+F457+F459+F461+F465+F467+F469+F473+F471+F477</f>
        <v>1802500.2</v>
      </c>
      <c r="G450" s="10">
        <f t="shared" si="68"/>
        <v>1883293.2</v>
      </c>
      <c r="H450" s="39"/>
      <c r="I450" s="39"/>
    </row>
    <row r="451" spans="1:9" ht="75" x14ac:dyDescent="0.25">
      <c r="A451" s="52" t="s">
        <v>392</v>
      </c>
      <c r="B451" s="6" t="s">
        <v>189</v>
      </c>
      <c r="C451" s="6" t="s">
        <v>393</v>
      </c>
      <c r="D451" s="7"/>
      <c r="E451" s="10">
        <f>E452</f>
        <v>159976.59999999998</v>
      </c>
      <c r="F451" s="10">
        <f>F452</f>
        <v>151662.80000000002</v>
      </c>
      <c r="G451" s="10">
        <f>G452</f>
        <v>161731.1</v>
      </c>
      <c r="H451" s="39"/>
      <c r="I451" s="39"/>
    </row>
    <row r="452" spans="1:9" ht="60" x14ac:dyDescent="0.25">
      <c r="A452" s="44" t="s">
        <v>86</v>
      </c>
      <c r="B452" s="6" t="s">
        <v>189</v>
      </c>
      <c r="C452" s="6" t="s">
        <v>393</v>
      </c>
      <c r="D452" s="7">
        <v>600</v>
      </c>
      <c r="E452" s="10">
        <v>159976.59999999998</v>
      </c>
      <c r="F452" s="10">
        <v>151662.80000000002</v>
      </c>
      <c r="G452" s="51">
        <v>161731.1</v>
      </c>
      <c r="H452" s="39"/>
      <c r="I452" s="39"/>
    </row>
    <row r="453" spans="1:9" ht="135" x14ac:dyDescent="0.25">
      <c r="A453" s="44" t="s">
        <v>402</v>
      </c>
      <c r="B453" s="6" t="s">
        <v>189</v>
      </c>
      <c r="C453" s="12" t="s">
        <v>403</v>
      </c>
      <c r="D453" s="13"/>
      <c r="E453" s="10">
        <f>E454</f>
        <v>4752</v>
      </c>
      <c r="F453" s="10">
        <f>F454</f>
        <v>4542.6000000000004</v>
      </c>
      <c r="G453" s="10">
        <f>G454</f>
        <v>4542.6000000000004</v>
      </c>
      <c r="H453" s="39"/>
      <c r="I453" s="39"/>
    </row>
    <row r="454" spans="1:9" ht="60" x14ac:dyDescent="0.25">
      <c r="A454" s="44" t="s">
        <v>86</v>
      </c>
      <c r="B454" s="6" t="s">
        <v>189</v>
      </c>
      <c r="C454" s="12" t="s">
        <v>403</v>
      </c>
      <c r="D454" s="13">
        <v>600</v>
      </c>
      <c r="E454" s="10">
        <v>4752</v>
      </c>
      <c r="F454" s="10">
        <v>4542.6000000000004</v>
      </c>
      <c r="G454" s="51">
        <v>4542.6000000000004</v>
      </c>
      <c r="H454" s="39"/>
      <c r="I454" s="39"/>
    </row>
    <row r="455" spans="1:9" ht="75" x14ac:dyDescent="0.25">
      <c r="A455" s="55" t="s">
        <v>394</v>
      </c>
      <c r="B455" s="6" t="s">
        <v>189</v>
      </c>
      <c r="C455" s="12" t="s">
        <v>395</v>
      </c>
      <c r="D455" s="29"/>
      <c r="E455" s="10">
        <f>E456</f>
        <v>22043.200000000001</v>
      </c>
      <c r="F455" s="10">
        <f>F456</f>
        <v>14792</v>
      </c>
      <c r="G455" s="10">
        <f>G456</f>
        <v>14864.1</v>
      </c>
      <c r="H455" s="39"/>
      <c r="I455" s="39"/>
    </row>
    <row r="456" spans="1:9" ht="60" x14ac:dyDescent="0.25">
      <c r="A456" s="44" t="s">
        <v>86</v>
      </c>
      <c r="B456" s="6" t="s">
        <v>189</v>
      </c>
      <c r="C456" s="12" t="s">
        <v>395</v>
      </c>
      <c r="D456" s="13">
        <v>600</v>
      </c>
      <c r="E456" s="10">
        <v>22043.200000000001</v>
      </c>
      <c r="F456" s="10">
        <v>14792</v>
      </c>
      <c r="G456" s="51">
        <v>14864.1</v>
      </c>
      <c r="H456" s="39"/>
      <c r="I456" s="39"/>
    </row>
    <row r="457" spans="1:9" ht="74.25" customHeight="1" x14ac:dyDescent="0.25">
      <c r="A457" s="55" t="s">
        <v>396</v>
      </c>
      <c r="B457" s="6" t="s">
        <v>189</v>
      </c>
      <c r="C457" s="12" t="s">
        <v>397</v>
      </c>
      <c r="D457" s="29"/>
      <c r="E457" s="10">
        <f>E458</f>
        <v>499.2</v>
      </c>
      <c r="F457" s="10">
        <f>F458</f>
        <v>299.39999999999998</v>
      </c>
      <c r="G457" s="10">
        <f>G458</f>
        <v>300.89999999999998</v>
      </c>
      <c r="H457" s="39"/>
      <c r="I457" s="39"/>
    </row>
    <row r="458" spans="1:9" ht="60" x14ac:dyDescent="0.25">
      <c r="A458" s="44" t="s">
        <v>86</v>
      </c>
      <c r="B458" s="6" t="s">
        <v>189</v>
      </c>
      <c r="C458" s="12" t="s">
        <v>397</v>
      </c>
      <c r="D458" s="13">
        <v>600</v>
      </c>
      <c r="E458" s="10">
        <v>499.2</v>
      </c>
      <c r="F458" s="10">
        <v>299.39999999999998</v>
      </c>
      <c r="G458" s="51">
        <v>300.89999999999998</v>
      </c>
      <c r="H458" s="39"/>
      <c r="I458" s="39"/>
    </row>
    <row r="459" spans="1:9" ht="75" x14ac:dyDescent="0.25">
      <c r="A459" s="52" t="s">
        <v>59</v>
      </c>
      <c r="B459" s="6" t="s">
        <v>189</v>
      </c>
      <c r="C459" s="6" t="s">
        <v>378</v>
      </c>
      <c r="D459" s="7"/>
      <c r="E459" s="10">
        <f>E460</f>
        <v>271692.69999999995</v>
      </c>
      <c r="F459" s="10">
        <f>F460</f>
        <v>225240</v>
      </c>
      <c r="G459" s="10">
        <f>G460</f>
        <v>229878.09999999998</v>
      </c>
      <c r="H459" s="39"/>
      <c r="I459" s="39"/>
    </row>
    <row r="460" spans="1:9" ht="30" customHeight="1" x14ac:dyDescent="0.25">
      <c r="A460" s="44" t="s">
        <v>86</v>
      </c>
      <c r="B460" s="6" t="s">
        <v>189</v>
      </c>
      <c r="C460" s="6" t="s">
        <v>378</v>
      </c>
      <c r="D460" s="7">
        <v>600</v>
      </c>
      <c r="E460" s="10">
        <v>271692.69999999995</v>
      </c>
      <c r="F460" s="10">
        <v>225240</v>
      </c>
      <c r="G460" s="51">
        <v>229878.09999999998</v>
      </c>
      <c r="H460" s="39"/>
      <c r="I460" s="39"/>
    </row>
    <row r="461" spans="1:9" ht="42.75" customHeight="1" x14ac:dyDescent="0.25">
      <c r="A461" s="44" t="s">
        <v>398</v>
      </c>
      <c r="B461" s="6" t="s">
        <v>189</v>
      </c>
      <c r="C461" s="6" t="s">
        <v>399</v>
      </c>
      <c r="D461" s="7"/>
      <c r="E461" s="10">
        <f>E462</f>
        <v>58671.600000000006</v>
      </c>
      <c r="F461" s="10">
        <f>F462</f>
        <v>30462.1</v>
      </c>
      <c r="G461" s="10">
        <f>G462</f>
        <v>30611</v>
      </c>
      <c r="H461" s="39"/>
      <c r="I461" s="39"/>
    </row>
    <row r="462" spans="1:9" ht="66" customHeight="1" x14ac:dyDescent="0.25">
      <c r="A462" s="44" t="s">
        <v>86</v>
      </c>
      <c r="B462" s="6" t="s">
        <v>189</v>
      </c>
      <c r="C462" s="6" t="s">
        <v>399</v>
      </c>
      <c r="D462" s="7">
        <v>600</v>
      </c>
      <c r="E462" s="10">
        <v>58671.600000000006</v>
      </c>
      <c r="F462" s="10">
        <v>30462.1</v>
      </c>
      <c r="G462" s="51">
        <v>30611</v>
      </c>
      <c r="H462" s="39"/>
      <c r="I462" s="39"/>
    </row>
    <row r="463" spans="1:9" ht="394.5" customHeight="1" x14ac:dyDescent="0.25">
      <c r="A463" s="44" t="s">
        <v>702</v>
      </c>
      <c r="B463" s="6" t="s">
        <v>189</v>
      </c>
      <c r="C463" s="6" t="s">
        <v>699</v>
      </c>
      <c r="D463" s="7"/>
      <c r="E463" s="10">
        <f>+E464</f>
        <v>241</v>
      </c>
      <c r="F463" s="10">
        <v>0</v>
      </c>
      <c r="G463" s="10">
        <v>0</v>
      </c>
      <c r="H463" s="39"/>
      <c r="I463" s="39"/>
    </row>
    <row r="464" spans="1:9" ht="66" customHeight="1" x14ac:dyDescent="0.25">
      <c r="A464" s="44" t="s">
        <v>86</v>
      </c>
      <c r="B464" s="6" t="s">
        <v>189</v>
      </c>
      <c r="C464" s="6" t="s">
        <v>699</v>
      </c>
      <c r="D464" s="7">
        <v>600</v>
      </c>
      <c r="E464" s="10">
        <v>241</v>
      </c>
      <c r="F464" s="10">
        <v>0</v>
      </c>
      <c r="G464" s="10">
        <v>0</v>
      </c>
      <c r="H464" s="39"/>
      <c r="I464" s="39"/>
    </row>
    <row r="465" spans="1:9" ht="105" x14ac:dyDescent="0.25">
      <c r="A465" s="55" t="s">
        <v>400</v>
      </c>
      <c r="B465" s="6" t="s">
        <v>189</v>
      </c>
      <c r="C465" s="12" t="s">
        <v>401</v>
      </c>
      <c r="D465" s="29"/>
      <c r="E465" s="10">
        <f>E466</f>
        <v>1141.1999999999998</v>
      </c>
      <c r="F465" s="10">
        <f>F466</f>
        <v>6193.7</v>
      </c>
      <c r="G465" s="10">
        <f>G466</f>
        <v>6224</v>
      </c>
      <c r="H465" s="39"/>
      <c r="I465" s="39"/>
    </row>
    <row r="466" spans="1:9" ht="60" x14ac:dyDescent="0.25">
      <c r="A466" s="44" t="s">
        <v>86</v>
      </c>
      <c r="B466" s="6" t="s">
        <v>189</v>
      </c>
      <c r="C466" s="12" t="s">
        <v>401</v>
      </c>
      <c r="D466" s="13">
        <v>600</v>
      </c>
      <c r="E466" s="10">
        <v>1141.1999999999998</v>
      </c>
      <c r="F466" s="10">
        <v>6193.7</v>
      </c>
      <c r="G466" s="51">
        <v>6224</v>
      </c>
      <c r="H466" s="39"/>
      <c r="I466" s="39"/>
    </row>
    <row r="467" spans="1:9" ht="105" x14ac:dyDescent="0.25">
      <c r="A467" s="62" t="s">
        <v>564</v>
      </c>
      <c r="B467" s="6" t="s">
        <v>189</v>
      </c>
      <c r="C467" s="21" t="s">
        <v>404</v>
      </c>
      <c r="D467" s="24"/>
      <c r="E467" s="10">
        <f>E468</f>
        <v>127960.59999999999</v>
      </c>
      <c r="F467" s="10">
        <f>F468</f>
        <v>128429.29999999999</v>
      </c>
      <c r="G467" s="10">
        <f>G468</f>
        <v>128429.3</v>
      </c>
      <c r="H467" s="39"/>
      <c r="I467" s="39"/>
    </row>
    <row r="468" spans="1:9" ht="60" x14ac:dyDescent="0.25">
      <c r="A468" s="44" t="s">
        <v>86</v>
      </c>
      <c r="B468" s="6" t="s">
        <v>189</v>
      </c>
      <c r="C468" s="21" t="s">
        <v>404</v>
      </c>
      <c r="D468" s="24">
        <v>600</v>
      </c>
      <c r="E468" s="10">
        <v>127960.59999999999</v>
      </c>
      <c r="F468" s="10">
        <v>128429.29999999999</v>
      </c>
      <c r="G468" s="10">
        <v>128429.3</v>
      </c>
      <c r="H468" s="39"/>
      <c r="I468" s="39"/>
    </row>
    <row r="469" spans="1:9" ht="180" x14ac:dyDescent="0.25">
      <c r="A469" s="44" t="s">
        <v>405</v>
      </c>
      <c r="B469" s="6" t="s">
        <v>189</v>
      </c>
      <c r="C469" s="21" t="s">
        <v>406</v>
      </c>
      <c r="D469" s="24"/>
      <c r="E469" s="10">
        <f>E470</f>
        <v>8502</v>
      </c>
      <c r="F469" s="10">
        <f>F470</f>
        <v>8561.9</v>
      </c>
      <c r="G469" s="10">
        <f>G470</f>
        <v>8561.9</v>
      </c>
      <c r="H469" s="39"/>
      <c r="I469" s="39"/>
    </row>
    <row r="470" spans="1:9" ht="60" x14ac:dyDescent="0.25">
      <c r="A470" s="44" t="s">
        <v>86</v>
      </c>
      <c r="B470" s="6" t="s">
        <v>189</v>
      </c>
      <c r="C470" s="21" t="s">
        <v>406</v>
      </c>
      <c r="D470" s="24">
        <v>600</v>
      </c>
      <c r="E470" s="10">
        <v>8502</v>
      </c>
      <c r="F470" s="10">
        <v>8561.9</v>
      </c>
      <c r="G470" s="51">
        <v>8561.9</v>
      </c>
      <c r="H470" s="39"/>
      <c r="I470" s="39"/>
    </row>
    <row r="471" spans="1:9" ht="135" x14ac:dyDescent="0.25">
      <c r="A471" s="9" t="s">
        <v>606</v>
      </c>
      <c r="B471" s="6" t="s">
        <v>189</v>
      </c>
      <c r="C471" s="6" t="s">
        <v>607</v>
      </c>
      <c r="D471" s="7"/>
      <c r="E471" s="10">
        <f>E472</f>
        <v>395.9</v>
      </c>
      <c r="F471" s="10">
        <f t="shared" ref="F471:G471" si="69">F472</f>
        <v>395.9</v>
      </c>
      <c r="G471" s="10">
        <f t="shared" si="69"/>
        <v>395.9</v>
      </c>
      <c r="H471" s="39"/>
      <c r="I471" s="39"/>
    </row>
    <row r="472" spans="1:9" ht="60" x14ac:dyDescent="0.25">
      <c r="A472" s="9" t="s">
        <v>86</v>
      </c>
      <c r="B472" s="6" t="s">
        <v>189</v>
      </c>
      <c r="C472" s="6" t="s">
        <v>607</v>
      </c>
      <c r="D472" s="7">
        <v>600</v>
      </c>
      <c r="E472" s="10">
        <v>395.9</v>
      </c>
      <c r="F472" s="10">
        <v>395.9</v>
      </c>
      <c r="G472" s="10">
        <v>395.9</v>
      </c>
      <c r="H472" s="39"/>
      <c r="I472" s="39"/>
    </row>
    <row r="473" spans="1:9" ht="285" x14ac:dyDescent="0.25">
      <c r="A473" s="44" t="s">
        <v>381</v>
      </c>
      <c r="B473" s="6" t="s">
        <v>189</v>
      </c>
      <c r="C473" s="6" t="s">
        <v>382</v>
      </c>
      <c r="D473" s="6"/>
      <c r="E473" s="10">
        <f>E474</f>
        <v>1169404.5</v>
      </c>
      <c r="F473" s="10">
        <f>F474</f>
        <v>1231920.5</v>
      </c>
      <c r="G473" s="10">
        <f>G474</f>
        <v>1297754.3</v>
      </c>
      <c r="H473" s="39"/>
      <c r="I473" s="39"/>
    </row>
    <row r="474" spans="1:9" ht="60" x14ac:dyDescent="0.25">
      <c r="A474" s="44" t="s">
        <v>86</v>
      </c>
      <c r="B474" s="6" t="s">
        <v>189</v>
      </c>
      <c r="C474" s="6" t="s">
        <v>382</v>
      </c>
      <c r="D474" s="6" t="s">
        <v>383</v>
      </c>
      <c r="E474" s="10">
        <v>1169404.5</v>
      </c>
      <c r="F474" s="10">
        <v>1231920.5</v>
      </c>
      <c r="G474" s="51">
        <v>1297754.3</v>
      </c>
      <c r="H474" s="39"/>
      <c r="I474" s="39"/>
    </row>
    <row r="475" spans="1:9" ht="150" x14ac:dyDescent="0.25">
      <c r="A475" s="44" t="s">
        <v>695</v>
      </c>
      <c r="B475" s="6" t="s">
        <v>189</v>
      </c>
      <c r="C475" s="6" t="s">
        <v>696</v>
      </c>
      <c r="D475" s="6"/>
      <c r="E475" s="10">
        <f>+E476</f>
        <v>1474.4</v>
      </c>
      <c r="F475" s="10">
        <v>0</v>
      </c>
      <c r="G475" s="10">
        <v>0</v>
      </c>
      <c r="H475" s="39"/>
      <c r="I475" s="39"/>
    </row>
    <row r="476" spans="1:9" ht="60" x14ac:dyDescent="0.25">
      <c r="A476" s="44" t="s">
        <v>86</v>
      </c>
      <c r="B476" s="6" t="s">
        <v>189</v>
      </c>
      <c r="C476" s="6" t="s">
        <v>696</v>
      </c>
      <c r="D476" s="6" t="s">
        <v>383</v>
      </c>
      <c r="E476" s="10">
        <v>1474.4</v>
      </c>
      <c r="F476" s="10">
        <v>0</v>
      </c>
      <c r="G476" s="10">
        <v>0</v>
      </c>
      <c r="H476" s="39"/>
      <c r="I476" s="39"/>
    </row>
    <row r="477" spans="1:9" ht="75" x14ac:dyDescent="0.25">
      <c r="A477" s="9" t="s">
        <v>551</v>
      </c>
      <c r="B477" s="6" t="s">
        <v>189</v>
      </c>
      <c r="C477" s="6" t="s">
        <v>552</v>
      </c>
      <c r="D477" s="7"/>
      <c r="E477" s="10">
        <f>E478</f>
        <v>335.4</v>
      </c>
      <c r="F477" s="10">
        <v>0</v>
      </c>
      <c r="G477" s="10">
        <v>0</v>
      </c>
      <c r="H477" s="39"/>
      <c r="I477" s="39"/>
    </row>
    <row r="478" spans="1:9" ht="60" x14ac:dyDescent="0.25">
      <c r="A478" s="9" t="s">
        <v>86</v>
      </c>
      <c r="B478" s="6" t="s">
        <v>189</v>
      </c>
      <c r="C478" s="6" t="s">
        <v>552</v>
      </c>
      <c r="D478" s="7">
        <v>600</v>
      </c>
      <c r="E478" s="10">
        <v>335.4</v>
      </c>
      <c r="F478" s="10">
        <v>0</v>
      </c>
      <c r="G478" s="10">
        <v>0</v>
      </c>
      <c r="H478" s="39"/>
      <c r="I478" s="39"/>
    </row>
    <row r="479" spans="1:9" ht="60" x14ac:dyDescent="0.25">
      <c r="A479" s="44" t="s">
        <v>196</v>
      </c>
      <c r="B479" s="6" t="s">
        <v>189</v>
      </c>
      <c r="C479" s="6" t="s">
        <v>186</v>
      </c>
      <c r="D479" s="6"/>
      <c r="E479" s="10">
        <f>E484+E486+E480+E482</f>
        <v>143213.19999999998</v>
      </c>
      <c r="F479" s="10">
        <f>F484+F486+F480+F482</f>
        <v>40909.300000000003</v>
      </c>
      <c r="G479" s="10">
        <f>G484+G486+G480+G482</f>
        <v>2127.6</v>
      </c>
      <c r="H479" s="39"/>
      <c r="I479" s="39"/>
    </row>
    <row r="480" spans="1:9" ht="47.25" customHeight="1" x14ac:dyDescent="0.25">
      <c r="A480" s="59" t="s">
        <v>602</v>
      </c>
      <c r="B480" s="6" t="s">
        <v>189</v>
      </c>
      <c r="C480" s="6" t="s">
        <v>603</v>
      </c>
      <c r="D480" s="6"/>
      <c r="E480" s="10">
        <f>E481</f>
        <v>9720.7000000000007</v>
      </c>
      <c r="F480" s="10">
        <f t="shared" ref="F480:G480" si="70">F481</f>
        <v>0</v>
      </c>
      <c r="G480" s="10">
        <f t="shared" si="70"/>
        <v>0</v>
      </c>
      <c r="H480" s="39"/>
      <c r="I480" s="39"/>
    </row>
    <row r="481" spans="1:9" ht="75.75" customHeight="1" x14ac:dyDescent="0.25">
      <c r="A481" s="9" t="s">
        <v>86</v>
      </c>
      <c r="B481" s="6" t="s">
        <v>189</v>
      </c>
      <c r="C481" s="6" t="s">
        <v>603</v>
      </c>
      <c r="D481" s="6" t="s">
        <v>383</v>
      </c>
      <c r="E481" s="10">
        <v>9720.7000000000007</v>
      </c>
      <c r="F481" s="10">
        <v>0</v>
      </c>
      <c r="G481" s="10">
        <v>0</v>
      </c>
      <c r="H481" s="39"/>
      <c r="I481" s="39"/>
    </row>
    <row r="482" spans="1:9" ht="30.75" customHeight="1" x14ac:dyDescent="0.25">
      <c r="A482" s="9" t="s">
        <v>555</v>
      </c>
      <c r="B482" s="6" t="s">
        <v>189</v>
      </c>
      <c r="C482" s="6" t="s">
        <v>556</v>
      </c>
      <c r="D482" s="6"/>
      <c r="E482" s="10">
        <f>E483</f>
        <v>131364.79999999999</v>
      </c>
      <c r="F482" s="10">
        <f t="shared" ref="F482:G482" si="71">F483</f>
        <v>38523.700000000004</v>
      </c>
      <c r="G482" s="10">
        <f t="shared" si="71"/>
        <v>0</v>
      </c>
      <c r="H482" s="39"/>
      <c r="I482" s="39"/>
    </row>
    <row r="483" spans="1:9" ht="78" customHeight="1" x14ac:dyDescent="0.25">
      <c r="A483" s="9" t="s">
        <v>86</v>
      </c>
      <c r="B483" s="6" t="s">
        <v>189</v>
      </c>
      <c r="C483" s="6" t="s">
        <v>556</v>
      </c>
      <c r="D483" s="6" t="s">
        <v>383</v>
      </c>
      <c r="E483" s="10">
        <v>131364.79999999999</v>
      </c>
      <c r="F483" s="10">
        <v>38523.700000000004</v>
      </c>
      <c r="G483" s="10">
        <v>0</v>
      </c>
      <c r="H483" s="39"/>
      <c r="I483" s="39"/>
    </row>
    <row r="484" spans="1:9" ht="99" customHeight="1" x14ac:dyDescent="0.25">
      <c r="A484" s="9" t="s">
        <v>553</v>
      </c>
      <c r="B484" s="6" t="s">
        <v>189</v>
      </c>
      <c r="C484" s="6" t="s">
        <v>554</v>
      </c>
      <c r="D484" s="6"/>
      <c r="E484" s="10">
        <f>E485</f>
        <v>0</v>
      </c>
      <c r="F484" s="10">
        <f>F485</f>
        <v>258</v>
      </c>
      <c r="G484" s="10">
        <f>G485</f>
        <v>0</v>
      </c>
      <c r="H484" s="39"/>
      <c r="I484" s="39"/>
    </row>
    <row r="485" spans="1:9" ht="60" x14ac:dyDescent="0.25">
      <c r="A485" s="9" t="s">
        <v>86</v>
      </c>
      <c r="B485" s="6" t="s">
        <v>189</v>
      </c>
      <c r="C485" s="6" t="s">
        <v>554</v>
      </c>
      <c r="D485" s="6" t="s">
        <v>383</v>
      </c>
      <c r="E485" s="10">
        <v>0</v>
      </c>
      <c r="F485" s="10">
        <v>258</v>
      </c>
      <c r="G485" s="10">
        <v>0</v>
      </c>
      <c r="H485" s="39"/>
      <c r="I485" s="39"/>
    </row>
    <row r="486" spans="1:9" ht="75" x14ac:dyDescent="0.25">
      <c r="A486" s="44" t="s">
        <v>407</v>
      </c>
      <c r="B486" s="6" t="s">
        <v>189</v>
      </c>
      <c r="C486" s="6" t="s">
        <v>408</v>
      </c>
      <c r="D486" s="6"/>
      <c r="E486" s="10">
        <f>E487</f>
        <v>2127.6999999999998</v>
      </c>
      <c r="F486" s="10">
        <f>F487</f>
        <v>2127.6</v>
      </c>
      <c r="G486" s="10">
        <f>G487</f>
        <v>2127.6</v>
      </c>
      <c r="H486" s="39"/>
      <c r="I486" s="39"/>
    </row>
    <row r="487" spans="1:9" ht="60" x14ac:dyDescent="0.25">
      <c r="A487" s="44" t="s">
        <v>86</v>
      </c>
      <c r="B487" s="6" t="s">
        <v>189</v>
      </c>
      <c r="C487" s="6" t="s">
        <v>408</v>
      </c>
      <c r="D487" s="6" t="s">
        <v>383</v>
      </c>
      <c r="E487" s="10">
        <v>2127.6999999999998</v>
      </c>
      <c r="F487" s="10">
        <v>2127.6</v>
      </c>
      <c r="G487" s="51">
        <v>2127.6</v>
      </c>
      <c r="H487" s="39"/>
      <c r="I487" s="39"/>
    </row>
    <row r="488" spans="1:9" ht="105" x14ac:dyDescent="0.25">
      <c r="A488" s="77" t="s">
        <v>384</v>
      </c>
      <c r="B488" s="12" t="s">
        <v>189</v>
      </c>
      <c r="C488" s="12" t="s">
        <v>385</v>
      </c>
      <c r="D488" s="13"/>
      <c r="E488" s="10">
        <f>E489</f>
        <v>4105.8999999999996</v>
      </c>
      <c r="F488" s="10">
        <f>F489</f>
        <v>3689.7</v>
      </c>
      <c r="G488" s="10">
        <f>G489</f>
        <v>3698.8</v>
      </c>
      <c r="H488" s="39"/>
      <c r="I488" s="39"/>
    </row>
    <row r="489" spans="1:9" ht="75" x14ac:dyDescent="0.25">
      <c r="A489" s="78" t="s">
        <v>386</v>
      </c>
      <c r="B489" s="12" t="s">
        <v>189</v>
      </c>
      <c r="C489" s="12" t="s">
        <v>387</v>
      </c>
      <c r="D489" s="13"/>
      <c r="E489" s="10">
        <f>E490+E492+E494</f>
        <v>4105.8999999999996</v>
      </c>
      <c r="F489" s="10">
        <f>F490+F492+F494</f>
        <v>3689.7</v>
      </c>
      <c r="G489" s="10">
        <f>G490+G492+G494</f>
        <v>3698.8</v>
      </c>
      <c r="H489" s="39"/>
      <c r="I489" s="39"/>
    </row>
    <row r="490" spans="1:9" ht="45" x14ac:dyDescent="0.25">
      <c r="A490" s="59" t="s">
        <v>388</v>
      </c>
      <c r="B490" s="12" t="s">
        <v>189</v>
      </c>
      <c r="C490" s="12" t="s">
        <v>389</v>
      </c>
      <c r="D490" s="13"/>
      <c r="E490" s="10">
        <f>E491</f>
        <v>487.19999999999993</v>
      </c>
      <c r="F490" s="10">
        <f>F491</f>
        <v>202.9</v>
      </c>
      <c r="G490" s="10">
        <f>G491</f>
        <v>203.8</v>
      </c>
      <c r="H490" s="39"/>
      <c r="I490" s="39"/>
    </row>
    <row r="491" spans="1:9" ht="60" x14ac:dyDescent="0.25">
      <c r="A491" s="44" t="s">
        <v>86</v>
      </c>
      <c r="B491" s="12" t="s">
        <v>189</v>
      </c>
      <c r="C491" s="12" t="s">
        <v>389</v>
      </c>
      <c r="D491" s="13">
        <v>600</v>
      </c>
      <c r="E491" s="10">
        <v>487.19999999999993</v>
      </c>
      <c r="F491" s="10">
        <v>202.9</v>
      </c>
      <c r="G491" s="51">
        <v>203.8</v>
      </c>
      <c r="H491" s="39"/>
      <c r="I491" s="39"/>
    </row>
    <row r="492" spans="1:9" ht="60" x14ac:dyDescent="0.25">
      <c r="A492" s="55" t="s">
        <v>390</v>
      </c>
      <c r="B492" s="12" t="s">
        <v>189</v>
      </c>
      <c r="C492" s="12" t="s">
        <v>391</v>
      </c>
      <c r="D492" s="13"/>
      <c r="E492" s="10">
        <f>E493</f>
        <v>1786.5</v>
      </c>
      <c r="F492" s="10">
        <f>F493</f>
        <v>1807.5</v>
      </c>
      <c r="G492" s="10">
        <f>G493</f>
        <v>1807.5</v>
      </c>
      <c r="H492" s="39"/>
      <c r="I492" s="39"/>
    </row>
    <row r="493" spans="1:9" ht="60" x14ac:dyDescent="0.25">
      <c r="A493" s="44" t="s">
        <v>86</v>
      </c>
      <c r="B493" s="12" t="s">
        <v>189</v>
      </c>
      <c r="C493" s="12" t="s">
        <v>391</v>
      </c>
      <c r="D493" s="13">
        <v>600</v>
      </c>
      <c r="E493" s="10">
        <v>1786.5</v>
      </c>
      <c r="F493" s="10">
        <v>1807.5</v>
      </c>
      <c r="G493" s="51">
        <v>1807.5</v>
      </c>
      <c r="H493" s="39"/>
      <c r="I493" s="39"/>
    </row>
    <row r="494" spans="1:9" ht="165" x14ac:dyDescent="0.25">
      <c r="A494" s="44" t="s">
        <v>409</v>
      </c>
      <c r="B494" s="12" t="s">
        <v>189</v>
      </c>
      <c r="C494" s="12" t="s">
        <v>410</v>
      </c>
      <c r="D494" s="13"/>
      <c r="E494" s="10">
        <f>E495</f>
        <v>1832.2</v>
      </c>
      <c r="F494" s="10">
        <f>F495</f>
        <v>1679.3</v>
      </c>
      <c r="G494" s="10">
        <f>G495</f>
        <v>1687.5</v>
      </c>
      <c r="H494" s="39"/>
      <c r="I494" s="39"/>
    </row>
    <row r="495" spans="1:9" ht="30" x14ac:dyDescent="0.25">
      <c r="A495" s="44" t="s">
        <v>20</v>
      </c>
      <c r="B495" s="12" t="s">
        <v>189</v>
      </c>
      <c r="C495" s="12" t="s">
        <v>410</v>
      </c>
      <c r="D495" s="13">
        <v>300</v>
      </c>
      <c r="E495" s="10">
        <v>1832.2</v>
      </c>
      <c r="F495" s="10">
        <v>1679.3</v>
      </c>
      <c r="G495" s="51">
        <v>1687.5</v>
      </c>
      <c r="H495" s="39"/>
      <c r="I495" s="39"/>
    </row>
    <row r="496" spans="1:9" ht="30" x14ac:dyDescent="0.25">
      <c r="A496" s="44" t="s">
        <v>194</v>
      </c>
      <c r="B496" s="12" t="s">
        <v>195</v>
      </c>
      <c r="C496" s="12"/>
      <c r="D496" s="7"/>
      <c r="E496" s="10">
        <f>E500+E519+E497</f>
        <v>418999.8</v>
      </c>
      <c r="F496" s="10">
        <f>F500+F519</f>
        <v>427967.60000000003</v>
      </c>
      <c r="G496" s="10">
        <f>G500+G519</f>
        <v>416976.9</v>
      </c>
      <c r="H496" s="39"/>
      <c r="I496" s="39"/>
    </row>
    <row r="497" spans="1:9" x14ac:dyDescent="0.25">
      <c r="A497" s="9" t="s">
        <v>9</v>
      </c>
      <c r="B497" s="12" t="s">
        <v>195</v>
      </c>
      <c r="C497" s="12" t="s">
        <v>10</v>
      </c>
      <c r="D497" s="7"/>
      <c r="E497" s="10">
        <f>E498</f>
        <v>10</v>
      </c>
      <c r="F497" s="10">
        <v>0</v>
      </c>
      <c r="G497" s="10">
        <v>0</v>
      </c>
      <c r="H497" s="39"/>
      <c r="I497" s="39"/>
    </row>
    <row r="498" spans="1:9" ht="30" x14ac:dyDescent="0.25">
      <c r="A498" s="9" t="s">
        <v>288</v>
      </c>
      <c r="B498" s="12" t="s">
        <v>195</v>
      </c>
      <c r="C498" s="6" t="s">
        <v>289</v>
      </c>
      <c r="D498" s="16"/>
      <c r="E498" s="10">
        <f>E499</f>
        <v>10</v>
      </c>
      <c r="F498" s="10">
        <v>0</v>
      </c>
      <c r="G498" s="10">
        <v>0</v>
      </c>
      <c r="H498" s="39"/>
      <c r="I498" s="39"/>
    </row>
    <row r="499" spans="1:9" ht="60" x14ac:dyDescent="0.25">
      <c r="A499" s="9" t="s">
        <v>86</v>
      </c>
      <c r="B499" s="12" t="s">
        <v>195</v>
      </c>
      <c r="C499" s="6" t="s">
        <v>289</v>
      </c>
      <c r="D499" s="16">
        <v>600</v>
      </c>
      <c r="E499" s="10">
        <v>10</v>
      </c>
      <c r="F499" s="10">
        <v>0</v>
      </c>
      <c r="G499" s="10">
        <v>0</v>
      </c>
      <c r="H499" s="39"/>
      <c r="I499" s="39"/>
    </row>
    <row r="500" spans="1:9" ht="45" x14ac:dyDescent="0.25">
      <c r="A500" s="44" t="s">
        <v>182</v>
      </c>
      <c r="B500" s="6" t="s">
        <v>195</v>
      </c>
      <c r="C500" s="6" t="s">
        <v>183</v>
      </c>
      <c r="D500" s="7"/>
      <c r="E500" s="10">
        <f>E501++E513</f>
        <v>302237.7</v>
      </c>
      <c r="F500" s="10">
        <f>F501++F513</f>
        <v>279576.10000000003</v>
      </c>
      <c r="G500" s="10">
        <f>G501++G513</f>
        <v>294400.3</v>
      </c>
      <c r="H500" s="39"/>
      <c r="I500" s="39"/>
    </row>
    <row r="501" spans="1:9" ht="60" x14ac:dyDescent="0.25">
      <c r="A501" s="52" t="s">
        <v>184</v>
      </c>
      <c r="B501" s="6" t="s">
        <v>195</v>
      </c>
      <c r="C501" s="6" t="s">
        <v>185</v>
      </c>
      <c r="D501" s="7"/>
      <c r="E501" s="10">
        <f>E502+E510</f>
        <v>302057.10000000003</v>
      </c>
      <c r="F501" s="10">
        <f>F502+F510</f>
        <v>279538.7</v>
      </c>
      <c r="G501" s="10">
        <f>G502+G510</f>
        <v>294362.89999999997</v>
      </c>
      <c r="H501" s="39"/>
      <c r="I501" s="39"/>
    </row>
    <row r="502" spans="1:9" ht="75" x14ac:dyDescent="0.25">
      <c r="A502" s="52" t="s">
        <v>376</v>
      </c>
      <c r="B502" s="6" t="s">
        <v>195</v>
      </c>
      <c r="C502" s="6" t="s">
        <v>377</v>
      </c>
      <c r="D502" s="30"/>
      <c r="E502" s="10">
        <f>E503+E505+E508</f>
        <v>301061.90000000002</v>
      </c>
      <c r="F502" s="10">
        <f>F503+F505+F508</f>
        <v>279538.7</v>
      </c>
      <c r="G502" s="10">
        <f>G503+G505+G508</f>
        <v>294362.89999999997</v>
      </c>
      <c r="H502" s="39"/>
      <c r="I502" s="39"/>
    </row>
    <row r="503" spans="1:9" ht="75" x14ac:dyDescent="0.25">
      <c r="A503" s="52" t="s">
        <v>59</v>
      </c>
      <c r="B503" s="6" t="s">
        <v>195</v>
      </c>
      <c r="C503" s="6" t="s">
        <v>378</v>
      </c>
      <c r="D503" s="7"/>
      <c r="E503" s="10">
        <f>E504</f>
        <v>258182.3</v>
      </c>
      <c r="F503" s="10">
        <f>F504</f>
        <v>269079.90000000002</v>
      </c>
      <c r="G503" s="10">
        <f>G504</f>
        <v>283853.09999999998</v>
      </c>
      <c r="H503" s="39"/>
      <c r="I503" s="39"/>
    </row>
    <row r="504" spans="1:9" ht="74.25" customHeight="1" x14ac:dyDescent="0.25">
      <c r="A504" s="44" t="s">
        <v>86</v>
      </c>
      <c r="B504" s="6" t="s">
        <v>195</v>
      </c>
      <c r="C504" s="6" t="s">
        <v>378</v>
      </c>
      <c r="D504" s="7">
        <v>600</v>
      </c>
      <c r="E504" s="10">
        <v>258182.3</v>
      </c>
      <c r="F504" s="10">
        <v>269079.90000000002</v>
      </c>
      <c r="G504" s="51">
        <v>283853.09999999998</v>
      </c>
      <c r="H504" s="39"/>
      <c r="I504" s="39"/>
    </row>
    <row r="505" spans="1:9" ht="75" x14ac:dyDescent="0.25">
      <c r="A505" s="44" t="s">
        <v>411</v>
      </c>
      <c r="B505" s="6" t="s">
        <v>195</v>
      </c>
      <c r="C505" s="6" t="s">
        <v>412</v>
      </c>
      <c r="D505" s="7"/>
      <c r="E505" s="10">
        <f>E506+E507</f>
        <v>42190.700000000004</v>
      </c>
      <c r="F505" s="10">
        <f>F506</f>
        <v>9728.2999999999993</v>
      </c>
      <c r="G505" s="10">
        <f>G506</f>
        <v>9775.7999999999993</v>
      </c>
      <c r="H505" s="39"/>
      <c r="I505" s="39"/>
    </row>
    <row r="506" spans="1:9" ht="60" x14ac:dyDescent="0.25">
      <c r="A506" s="44" t="s">
        <v>86</v>
      </c>
      <c r="B506" s="6" t="s">
        <v>195</v>
      </c>
      <c r="C506" s="6" t="s">
        <v>412</v>
      </c>
      <c r="D506" s="7">
        <v>600</v>
      </c>
      <c r="E506" s="10">
        <v>40943.800000000003</v>
      </c>
      <c r="F506" s="10">
        <v>9728.2999999999993</v>
      </c>
      <c r="G506" s="51">
        <v>9775.7999999999993</v>
      </c>
      <c r="H506" s="39"/>
      <c r="I506" s="39"/>
    </row>
    <row r="507" spans="1:9" x14ac:dyDescent="0.25">
      <c r="A507" s="52" t="s">
        <v>41</v>
      </c>
      <c r="B507" s="6" t="s">
        <v>195</v>
      </c>
      <c r="C507" s="6" t="s">
        <v>412</v>
      </c>
      <c r="D507" s="7">
        <v>800</v>
      </c>
      <c r="E507" s="10">
        <v>1246.9000000000001</v>
      </c>
      <c r="F507" s="10">
        <v>0</v>
      </c>
      <c r="G507" s="10">
        <v>0</v>
      </c>
      <c r="H507" s="39"/>
      <c r="I507" s="39"/>
    </row>
    <row r="508" spans="1:9" ht="165" x14ac:dyDescent="0.25">
      <c r="A508" s="44" t="s">
        <v>413</v>
      </c>
      <c r="B508" s="18" t="s">
        <v>195</v>
      </c>
      <c r="C508" s="6" t="s">
        <v>414</v>
      </c>
      <c r="D508" s="7"/>
      <c r="E508" s="10">
        <f>E509</f>
        <v>688.9</v>
      </c>
      <c r="F508" s="10">
        <f>F509</f>
        <v>730.5</v>
      </c>
      <c r="G508" s="10">
        <f>G509</f>
        <v>734</v>
      </c>
      <c r="H508" s="39"/>
      <c r="I508" s="39"/>
    </row>
    <row r="509" spans="1:9" ht="60" x14ac:dyDescent="0.25">
      <c r="A509" s="44" t="s">
        <v>86</v>
      </c>
      <c r="B509" s="18" t="s">
        <v>195</v>
      </c>
      <c r="C509" s="6" t="s">
        <v>414</v>
      </c>
      <c r="D509" s="7">
        <v>600</v>
      </c>
      <c r="E509" s="10">
        <v>688.9</v>
      </c>
      <c r="F509" s="10">
        <v>730.5</v>
      </c>
      <c r="G509" s="51">
        <v>734</v>
      </c>
      <c r="H509" s="39"/>
      <c r="I509" s="39"/>
    </row>
    <row r="510" spans="1:9" ht="60" x14ac:dyDescent="0.25">
      <c r="A510" s="44" t="s">
        <v>196</v>
      </c>
      <c r="B510" s="6" t="s">
        <v>195</v>
      </c>
      <c r="C510" s="6" t="s">
        <v>186</v>
      </c>
      <c r="D510" s="7"/>
      <c r="E510" s="10">
        <f>E511</f>
        <v>995.2</v>
      </c>
      <c r="F510" s="10">
        <f t="shared" ref="F510:G510" si="72">F511</f>
        <v>0</v>
      </c>
      <c r="G510" s="10">
        <f t="shared" si="72"/>
        <v>0</v>
      </c>
      <c r="H510" s="39"/>
      <c r="I510" s="39"/>
    </row>
    <row r="511" spans="1:9" ht="60" x14ac:dyDescent="0.25">
      <c r="A511" s="59" t="s">
        <v>602</v>
      </c>
      <c r="B511" s="100" t="s">
        <v>195</v>
      </c>
      <c r="C511" s="6" t="s">
        <v>603</v>
      </c>
      <c r="D511" s="6"/>
      <c r="E511" s="10">
        <f>E512</f>
        <v>995.2</v>
      </c>
      <c r="F511" s="10">
        <v>0</v>
      </c>
      <c r="G511" s="10">
        <v>0</v>
      </c>
      <c r="H511" s="39"/>
      <c r="I511" s="39"/>
    </row>
    <row r="512" spans="1:9" ht="60" x14ac:dyDescent="0.25">
      <c r="A512" s="9" t="s">
        <v>86</v>
      </c>
      <c r="B512" s="6" t="s">
        <v>195</v>
      </c>
      <c r="C512" s="6" t="s">
        <v>603</v>
      </c>
      <c r="D512" s="6" t="s">
        <v>383</v>
      </c>
      <c r="E512" s="10">
        <v>995.2</v>
      </c>
      <c r="F512" s="10">
        <v>0</v>
      </c>
      <c r="G512" s="10">
        <v>0</v>
      </c>
      <c r="H512" s="39"/>
      <c r="I512" s="39"/>
    </row>
    <row r="513" spans="1:9" ht="105" x14ac:dyDescent="0.25">
      <c r="A513" s="77" t="s">
        <v>384</v>
      </c>
      <c r="B513" s="6" t="s">
        <v>195</v>
      </c>
      <c r="C513" s="12" t="s">
        <v>385</v>
      </c>
      <c r="D513" s="13"/>
      <c r="E513" s="10">
        <f>E514</f>
        <v>180.6</v>
      </c>
      <c r="F513" s="10">
        <f t="shared" ref="F513:G517" si="73">F514</f>
        <v>37.4</v>
      </c>
      <c r="G513" s="10">
        <f t="shared" si="73"/>
        <v>37.4</v>
      </c>
      <c r="H513" s="39"/>
      <c r="I513" s="39"/>
    </row>
    <row r="514" spans="1:9" ht="75" x14ac:dyDescent="0.25">
      <c r="A514" s="78" t="s">
        <v>386</v>
      </c>
      <c r="B514" s="6" t="s">
        <v>195</v>
      </c>
      <c r="C514" s="12" t="s">
        <v>387</v>
      </c>
      <c r="D514" s="13"/>
      <c r="E514" s="10">
        <f>E517+E515</f>
        <v>180.6</v>
      </c>
      <c r="F514" s="10">
        <f>F517</f>
        <v>37.4</v>
      </c>
      <c r="G514" s="10">
        <f>G517</f>
        <v>37.4</v>
      </c>
      <c r="H514" s="39"/>
      <c r="I514" s="39"/>
    </row>
    <row r="515" spans="1:9" ht="45" x14ac:dyDescent="0.25">
      <c r="A515" s="59" t="s">
        <v>388</v>
      </c>
      <c r="B515" s="12" t="s">
        <v>195</v>
      </c>
      <c r="C515" s="12" t="s">
        <v>389</v>
      </c>
      <c r="D515" s="13"/>
      <c r="E515" s="10">
        <f>E516</f>
        <v>91.6</v>
      </c>
      <c r="F515" s="10">
        <v>0</v>
      </c>
      <c r="G515" s="10">
        <v>0</v>
      </c>
      <c r="H515" s="39"/>
      <c r="I515" s="39"/>
    </row>
    <row r="516" spans="1:9" ht="60" x14ac:dyDescent="0.25">
      <c r="A516" s="44" t="s">
        <v>86</v>
      </c>
      <c r="B516" s="12" t="s">
        <v>195</v>
      </c>
      <c r="C516" s="12" t="s">
        <v>389</v>
      </c>
      <c r="D516" s="13">
        <v>600</v>
      </c>
      <c r="E516" s="10">
        <v>91.6</v>
      </c>
      <c r="F516" s="10">
        <v>0</v>
      </c>
      <c r="G516" s="10">
        <v>0</v>
      </c>
      <c r="H516" s="39"/>
      <c r="I516" s="39"/>
    </row>
    <row r="517" spans="1:9" ht="60" x14ac:dyDescent="0.25">
      <c r="A517" s="55" t="s">
        <v>390</v>
      </c>
      <c r="B517" s="6" t="s">
        <v>195</v>
      </c>
      <c r="C517" s="12" t="s">
        <v>391</v>
      </c>
      <c r="D517" s="13"/>
      <c r="E517" s="10">
        <f>E518</f>
        <v>89</v>
      </c>
      <c r="F517" s="10">
        <f t="shared" si="73"/>
        <v>37.4</v>
      </c>
      <c r="G517" s="10">
        <f t="shared" si="73"/>
        <v>37.4</v>
      </c>
      <c r="H517" s="39"/>
      <c r="I517" s="39"/>
    </row>
    <row r="518" spans="1:9" ht="60" x14ac:dyDescent="0.25">
      <c r="A518" s="44" t="s">
        <v>86</v>
      </c>
      <c r="B518" s="6" t="s">
        <v>195</v>
      </c>
      <c r="C518" s="12" t="s">
        <v>391</v>
      </c>
      <c r="D518" s="13">
        <v>600</v>
      </c>
      <c r="E518" s="10">
        <v>89</v>
      </c>
      <c r="F518" s="10">
        <v>37.4</v>
      </c>
      <c r="G518" s="51">
        <v>37.4</v>
      </c>
      <c r="H518" s="39"/>
      <c r="I518" s="39"/>
    </row>
    <row r="519" spans="1:9" ht="60" x14ac:dyDescent="0.25">
      <c r="A519" s="52" t="s">
        <v>214</v>
      </c>
      <c r="B519" s="6" t="s">
        <v>195</v>
      </c>
      <c r="C519" s="23" t="s">
        <v>215</v>
      </c>
      <c r="D519" s="6"/>
      <c r="E519" s="10">
        <f t="shared" ref="E519:G520" si="74">E520</f>
        <v>116752.09999999999</v>
      </c>
      <c r="F519" s="10">
        <f t="shared" si="74"/>
        <v>148391.5</v>
      </c>
      <c r="G519" s="10">
        <f t="shared" si="74"/>
        <v>122576.6</v>
      </c>
      <c r="H519" s="39"/>
      <c r="I519" s="39"/>
    </row>
    <row r="520" spans="1:9" ht="45" x14ac:dyDescent="0.25">
      <c r="A520" s="44" t="s">
        <v>453</v>
      </c>
      <c r="B520" s="6" t="s">
        <v>195</v>
      </c>
      <c r="C520" s="6" t="s">
        <v>454</v>
      </c>
      <c r="D520" s="6"/>
      <c r="E520" s="10">
        <f t="shared" si="74"/>
        <v>116752.09999999999</v>
      </c>
      <c r="F520" s="10">
        <f t="shared" si="74"/>
        <v>148391.5</v>
      </c>
      <c r="G520" s="10">
        <f t="shared" si="74"/>
        <v>122576.6</v>
      </c>
      <c r="H520" s="39"/>
      <c r="I520" s="39"/>
    </row>
    <row r="521" spans="1:9" ht="60" x14ac:dyDescent="0.25">
      <c r="A521" s="44" t="s">
        <v>455</v>
      </c>
      <c r="B521" s="6" t="s">
        <v>195</v>
      </c>
      <c r="C521" s="12" t="s">
        <v>456</v>
      </c>
      <c r="D521" s="6"/>
      <c r="E521" s="10">
        <f>E522+E526+E524</f>
        <v>116752.09999999999</v>
      </c>
      <c r="F521" s="10">
        <f>F522+F526</f>
        <v>148391.5</v>
      </c>
      <c r="G521" s="10">
        <f>G522+G526</f>
        <v>122576.6</v>
      </c>
      <c r="H521" s="39"/>
      <c r="I521" s="39"/>
    </row>
    <row r="522" spans="1:9" ht="75" x14ac:dyDescent="0.25">
      <c r="A522" s="52" t="s">
        <v>59</v>
      </c>
      <c r="B522" s="6" t="s">
        <v>195</v>
      </c>
      <c r="C522" s="6" t="s">
        <v>457</v>
      </c>
      <c r="D522" s="6"/>
      <c r="E522" s="10">
        <f>E523</f>
        <v>116139.2</v>
      </c>
      <c r="F522" s="10">
        <f>F523</f>
        <v>114229.3</v>
      </c>
      <c r="G522" s="10">
        <f>G523</f>
        <v>122576.6</v>
      </c>
      <c r="H522" s="39"/>
      <c r="I522" s="39"/>
    </row>
    <row r="523" spans="1:9" ht="60" x14ac:dyDescent="0.25">
      <c r="A523" s="44" t="s">
        <v>86</v>
      </c>
      <c r="B523" s="6" t="s">
        <v>195</v>
      </c>
      <c r="C523" s="6" t="s">
        <v>457</v>
      </c>
      <c r="D523" s="6" t="s">
        <v>383</v>
      </c>
      <c r="E523" s="10">
        <v>116139.2</v>
      </c>
      <c r="F523" s="10">
        <v>114229.3</v>
      </c>
      <c r="G523" s="51">
        <v>122576.6</v>
      </c>
      <c r="H523" s="39"/>
      <c r="I523" s="39"/>
    </row>
    <row r="524" spans="1:9" ht="74.25" customHeight="1" x14ac:dyDescent="0.25">
      <c r="A524" s="59" t="s">
        <v>602</v>
      </c>
      <c r="B524" s="6" t="s">
        <v>195</v>
      </c>
      <c r="C524" s="6" t="s">
        <v>608</v>
      </c>
      <c r="D524" s="6"/>
      <c r="E524" s="10">
        <f>E525</f>
        <v>612.90000000000009</v>
      </c>
      <c r="F524" s="10">
        <v>0</v>
      </c>
      <c r="G524" s="10">
        <v>0</v>
      </c>
      <c r="H524" s="39"/>
      <c r="I524" s="39"/>
    </row>
    <row r="525" spans="1:9" ht="70.5" customHeight="1" x14ac:dyDescent="0.25">
      <c r="A525" s="44" t="s">
        <v>86</v>
      </c>
      <c r="B525" s="6" t="s">
        <v>195</v>
      </c>
      <c r="C525" s="6" t="s">
        <v>608</v>
      </c>
      <c r="D525" s="6" t="s">
        <v>383</v>
      </c>
      <c r="E525" s="10">
        <v>612.90000000000009</v>
      </c>
      <c r="F525" s="10">
        <v>0</v>
      </c>
      <c r="G525" s="10">
        <v>0</v>
      </c>
      <c r="H525" s="39"/>
      <c r="I525" s="39"/>
    </row>
    <row r="526" spans="1:9" ht="45" x14ac:dyDescent="0.25">
      <c r="A526" s="44" t="s">
        <v>458</v>
      </c>
      <c r="B526" s="6" t="s">
        <v>195</v>
      </c>
      <c r="C526" s="6" t="s">
        <v>459</v>
      </c>
      <c r="D526" s="6"/>
      <c r="E526" s="10">
        <f>E527+E529</f>
        <v>0</v>
      </c>
      <c r="F526" s="10">
        <f>F527+F529</f>
        <v>34162.200000000004</v>
      </c>
      <c r="G526" s="10">
        <f>G527+G529</f>
        <v>0</v>
      </c>
      <c r="H526" s="39"/>
      <c r="I526" s="39"/>
    </row>
    <row r="527" spans="1:9" ht="75" x14ac:dyDescent="0.25">
      <c r="A527" s="44" t="s">
        <v>460</v>
      </c>
      <c r="B527" s="6" t="s">
        <v>195</v>
      </c>
      <c r="C527" s="6" t="s">
        <v>461</v>
      </c>
      <c r="D527" s="6"/>
      <c r="E527" s="10">
        <f>E528</f>
        <v>0</v>
      </c>
      <c r="F527" s="10">
        <f>F528</f>
        <v>3746.8</v>
      </c>
      <c r="G527" s="10">
        <f>G528</f>
        <v>0</v>
      </c>
      <c r="H527" s="39"/>
      <c r="I527" s="39"/>
    </row>
    <row r="528" spans="1:9" ht="64.5" customHeight="1" x14ac:dyDescent="0.25">
      <c r="A528" s="44" t="s">
        <v>86</v>
      </c>
      <c r="B528" s="6" t="s">
        <v>195</v>
      </c>
      <c r="C528" s="6" t="s">
        <v>461</v>
      </c>
      <c r="D528" s="6" t="s">
        <v>383</v>
      </c>
      <c r="E528" s="10">
        <v>0</v>
      </c>
      <c r="F528" s="10">
        <v>3746.8</v>
      </c>
      <c r="G528" s="51">
        <v>0</v>
      </c>
      <c r="H528" s="39"/>
      <c r="I528" s="39"/>
    </row>
    <row r="529" spans="1:9" ht="180" x14ac:dyDescent="0.25">
      <c r="A529" s="44" t="s">
        <v>462</v>
      </c>
      <c r="B529" s="6" t="s">
        <v>195</v>
      </c>
      <c r="C529" s="6" t="s">
        <v>463</v>
      </c>
      <c r="D529" s="6"/>
      <c r="E529" s="10">
        <f>E530</f>
        <v>0</v>
      </c>
      <c r="F529" s="10">
        <f>F530</f>
        <v>30415.4</v>
      </c>
      <c r="G529" s="10">
        <f>G530</f>
        <v>0</v>
      </c>
      <c r="H529" s="39"/>
      <c r="I529" s="39"/>
    </row>
    <row r="530" spans="1:9" ht="45" x14ac:dyDescent="0.25">
      <c r="A530" s="59" t="s">
        <v>79</v>
      </c>
      <c r="B530" s="6" t="s">
        <v>195</v>
      </c>
      <c r="C530" s="6" t="s">
        <v>463</v>
      </c>
      <c r="D530" s="6" t="s">
        <v>220</v>
      </c>
      <c r="E530" s="10"/>
      <c r="F530" s="10">
        <v>30415.4</v>
      </c>
      <c r="G530" s="51">
        <v>0</v>
      </c>
      <c r="H530" s="39"/>
      <c r="I530" s="39"/>
    </row>
    <row r="531" spans="1:9" x14ac:dyDescent="0.25">
      <c r="A531" s="44" t="s">
        <v>197</v>
      </c>
      <c r="B531" s="6" t="s">
        <v>198</v>
      </c>
      <c r="C531" s="6"/>
      <c r="D531" s="6"/>
      <c r="E531" s="10">
        <f>E532+E542</f>
        <v>33044</v>
      </c>
      <c r="F531" s="10">
        <f t="shared" ref="F531:G531" si="75">F532+F542</f>
        <v>30916.399999999998</v>
      </c>
      <c r="G531" s="10">
        <f t="shared" si="75"/>
        <v>33997.800000000003</v>
      </c>
      <c r="H531" s="39"/>
      <c r="I531" s="39"/>
    </row>
    <row r="532" spans="1:9" ht="45" x14ac:dyDescent="0.25">
      <c r="A532" s="44" t="s">
        <v>182</v>
      </c>
      <c r="B532" s="6" t="s">
        <v>198</v>
      </c>
      <c r="C532" s="6" t="s">
        <v>183</v>
      </c>
      <c r="D532" s="7"/>
      <c r="E532" s="10">
        <f>E533</f>
        <v>10342.099999999999</v>
      </c>
      <c r="F532" s="10">
        <f t="shared" ref="F532:G533" si="76">F533</f>
        <v>11154</v>
      </c>
      <c r="G532" s="10">
        <f t="shared" si="76"/>
        <v>13517.800000000001</v>
      </c>
      <c r="H532" s="39"/>
      <c r="I532" s="39"/>
    </row>
    <row r="533" spans="1:9" ht="30" x14ac:dyDescent="0.25">
      <c r="A533" s="52" t="s">
        <v>415</v>
      </c>
      <c r="B533" s="6" t="s">
        <v>198</v>
      </c>
      <c r="C533" s="6" t="s">
        <v>416</v>
      </c>
      <c r="D533" s="7"/>
      <c r="E533" s="10">
        <f>E534</f>
        <v>10342.099999999999</v>
      </c>
      <c r="F533" s="10">
        <f t="shared" si="76"/>
        <v>11154</v>
      </c>
      <c r="G533" s="10">
        <f t="shared" si="76"/>
        <v>13517.800000000001</v>
      </c>
      <c r="H533" s="39"/>
      <c r="I533" s="39"/>
    </row>
    <row r="534" spans="1:9" ht="60" x14ac:dyDescent="0.25">
      <c r="A534" s="59" t="s">
        <v>417</v>
      </c>
      <c r="B534" s="12" t="s">
        <v>198</v>
      </c>
      <c r="C534" s="12" t="s">
        <v>418</v>
      </c>
      <c r="D534" s="7"/>
      <c r="E534" s="10">
        <f>E535+E537+E539</f>
        <v>10342.099999999999</v>
      </c>
      <c r="F534" s="10">
        <f t="shared" ref="F534:G534" si="77">F535+F537+F539</f>
        <v>11154</v>
      </c>
      <c r="G534" s="10">
        <f t="shared" si="77"/>
        <v>13517.800000000001</v>
      </c>
      <c r="H534" s="39"/>
      <c r="I534" s="39"/>
    </row>
    <row r="535" spans="1:9" ht="45" x14ac:dyDescent="0.25">
      <c r="A535" s="52" t="s">
        <v>419</v>
      </c>
      <c r="B535" s="6" t="s">
        <v>198</v>
      </c>
      <c r="C535" s="6" t="s">
        <v>420</v>
      </c>
      <c r="D535" s="7"/>
      <c r="E535" s="10">
        <f>E536</f>
        <v>700</v>
      </c>
      <c r="F535" s="10">
        <f t="shared" ref="F535:G535" si="78">F536</f>
        <v>1000</v>
      </c>
      <c r="G535" s="10">
        <f t="shared" si="78"/>
        <v>1000</v>
      </c>
      <c r="H535" s="39"/>
      <c r="I535" s="39"/>
    </row>
    <row r="536" spans="1:9" ht="60" x14ac:dyDescent="0.25">
      <c r="A536" s="44" t="s">
        <v>86</v>
      </c>
      <c r="B536" s="6" t="s">
        <v>198</v>
      </c>
      <c r="C536" s="6" t="s">
        <v>420</v>
      </c>
      <c r="D536" s="7">
        <v>600</v>
      </c>
      <c r="E536" s="10">
        <v>700</v>
      </c>
      <c r="F536" s="10">
        <v>1000</v>
      </c>
      <c r="G536" s="51">
        <v>1000</v>
      </c>
      <c r="H536" s="39"/>
      <c r="I536" s="39"/>
    </row>
    <row r="537" spans="1:9" ht="75" x14ac:dyDescent="0.25">
      <c r="A537" s="44" t="s">
        <v>421</v>
      </c>
      <c r="B537" s="6" t="s">
        <v>198</v>
      </c>
      <c r="C537" s="6" t="s">
        <v>422</v>
      </c>
      <c r="D537" s="7"/>
      <c r="E537" s="10">
        <f>E538</f>
        <v>0</v>
      </c>
      <c r="F537" s="10">
        <f t="shared" ref="F537:G537" si="79">F538</f>
        <v>491.69999999999982</v>
      </c>
      <c r="G537" s="10">
        <f t="shared" si="79"/>
        <v>2830.4</v>
      </c>
      <c r="H537" s="39"/>
      <c r="I537" s="39"/>
    </row>
    <row r="538" spans="1:9" ht="30" x14ac:dyDescent="0.25">
      <c r="A538" s="44" t="s">
        <v>20</v>
      </c>
      <c r="B538" s="6" t="s">
        <v>198</v>
      </c>
      <c r="C538" s="6" t="s">
        <v>422</v>
      </c>
      <c r="D538" s="7">
        <v>300</v>
      </c>
      <c r="E538" s="10">
        <v>0</v>
      </c>
      <c r="F538" s="10">
        <f>2812.7-2321</f>
        <v>491.69999999999982</v>
      </c>
      <c r="G538" s="51">
        <v>2830.4</v>
      </c>
      <c r="H538" s="39"/>
      <c r="I538" s="39"/>
    </row>
    <row r="539" spans="1:9" ht="105" x14ac:dyDescent="0.25">
      <c r="A539" s="44" t="s">
        <v>423</v>
      </c>
      <c r="B539" s="6" t="s">
        <v>198</v>
      </c>
      <c r="C539" s="22" t="s">
        <v>424</v>
      </c>
      <c r="D539" s="7"/>
      <c r="E539" s="10">
        <f>E540+E541</f>
        <v>9642.0999999999985</v>
      </c>
      <c r="F539" s="10">
        <v>9662.3000000000011</v>
      </c>
      <c r="G539" s="51">
        <v>9687.4000000000015</v>
      </c>
      <c r="H539" s="39"/>
      <c r="I539" s="39"/>
    </row>
    <row r="540" spans="1:9" ht="45.75" customHeight="1" x14ac:dyDescent="0.25">
      <c r="A540" s="44" t="s">
        <v>540</v>
      </c>
      <c r="B540" s="6" t="s">
        <v>198</v>
      </c>
      <c r="C540" s="22" t="s">
        <v>424</v>
      </c>
      <c r="D540" s="7">
        <v>200</v>
      </c>
      <c r="E540" s="10">
        <v>50.3</v>
      </c>
      <c r="F540" s="10">
        <v>50.4</v>
      </c>
      <c r="G540" s="51">
        <v>50.5</v>
      </c>
      <c r="H540" s="39"/>
      <c r="I540" s="39"/>
    </row>
    <row r="541" spans="1:9" ht="30" x14ac:dyDescent="0.25">
      <c r="A541" s="44" t="s">
        <v>20</v>
      </c>
      <c r="B541" s="6" t="s">
        <v>198</v>
      </c>
      <c r="C541" s="22" t="s">
        <v>424</v>
      </c>
      <c r="D541" s="7">
        <v>300</v>
      </c>
      <c r="E541" s="10">
        <v>9591.7999999999993</v>
      </c>
      <c r="F541" s="10">
        <v>9611.9000000000015</v>
      </c>
      <c r="G541" s="51">
        <v>9636.9000000000015</v>
      </c>
      <c r="H541" s="39"/>
      <c r="I541" s="39"/>
    </row>
    <row r="542" spans="1:9" ht="45" x14ac:dyDescent="0.25">
      <c r="A542" s="44" t="s">
        <v>199</v>
      </c>
      <c r="B542" s="6" t="s">
        <v>198</v>
      </c>
      <c r="C542" s="6" t="s">
        <v>200</v>
      </c>
      <c r="D542" s="6"/>
      <c r="E542" s="10">
        <f>E543+E551</f>
        <v>22701.9</v>
      </c>
      <c r="F542" s="10">
        <f t="shared" ref="F542:G542" si="80">F543+F551</f>
        <v>19762.399999999998</v>
      </c>
      <c r="G542" s="10">
        <f t="shared" si="80"/>
        <v>20480</v>
      </c>
      <c r="H542" s="39"/>
      <c r="I542" s="39"/>
    </row>
    <row r="543" spans="1:9" ht="60" x14ac:dyDescent="0.25">
      <c r="A543" s="44" t="s">
        <v>201</v>
      </c>
      <c r="B543" s="6" t="s">
        <v>198</v>
      </c>
      <c r="C543" s="6" t="s">
        <v>202</v>
      </c>
      <c r="D543" s="7"/>
      <c r="E543" s="10">
        <f>E544+E546+E549</f>
        <v>2570.1999999999998</v>
      </c>
      <c r="F543" s="10">
        <f t="shared" ref="F543:G543" si="81">F544+F546</f>
        <v>912.1</v>
      </c>
      <c r="G543" s="10">
        <f t="shared" si="81"/>
        <v>916.6</v>
      </c>
      <c r="H543" s="39"/>
      <c r="I543" s="39"/>
    </row>
    <row r="544" spans="1:9" ht="45" x14ac:dyDescent="0.25">
      <c r="A544" s="44" t="s">
        <v>203</v>
      </c>
      <c r="B544" s="6" t="s">
        <v>198</v>
      </c>
      <c r="C544" s="6" t="s">
        <v>204</v>
      </c>
      <c r="D544" s="7"/>
      <c r="E544" s="10">
        <f>E545</f>
        <v>2133.6</v>
      </c>
      <c r="F544" s="10">
        <f t="shared" ref="F544:G544" si="82">F545</f>
        <v>712.1</v>
      </c>
      <c r="G544" s="10">
        <f t="shared" si="82"/>
        <v>716.6</v>
      </c>
      <c r="H544" s="39"/>
      <c r="I544" s="39"/>
    </row>
    <row r="545" spans="1:9" ht="45.75" customHeight="1" x14ac:dyDescent="0.25">
      <c r="A545" s="44" t="s">
        <v>540</v>
      </c>
      <c r="B545" s="6" t="s">
        <v>198</v>
      </c>
      <c r="C545" s="6" t="s">
        <v>204</v>
      </c>
      <c r="D545" s="7">
        <v>200</v>
      </c>
      <c r="E545" s="10">
        <v>2133.6</v>
      </c>
      <c r="F545" s="10">
        <v>712.1</v>
      </c>
      <c r="G545" s="33">
        <v>716.6</v>
      </c>
      <c r="H545" s="39"/>
      <c r="I545" s="39"/>
    </row>
    <row r="546" spans="1:9" ht="30" x14ac:dyDescent="0.25">
      <c r="A546" s="59" t="s">
        <v>205</v>
      </c>
      <c r="B546" s="6" t="s">
        <v>198</v>
      </c>
      <c r="C546" s="6" t="s">
        <v>206</v>
      </c>
      <c r="D546" s="7"/>
      <c r="E546" s="10">
        <f>E547+E548</f>
        <v>248.5</v>
      </c>
      <c r="F546" s="10">
        <v>200</v>
      </c>
      <c r="G546" s="33">
        <v>200</v>
      </c>
      <c r="H546" s="39"/>
      <c r="I546" s="39"/>
    </row>
    <row r="547" spans="1:9" ht="30" x14ac:dyDescent="0.25">
      <c r="A547" s="44" t="s">
        <v>20</v>
      </c>
      <c r="B547" s="6" t="s">
        <v>198</v>
      </c>
      <c r="C547" s="6" t="s">
        <v>206</v>
      </c>
      <c r="D547" s="7">
        <v>300</v>
      </c>
      <c r="E547" s="10">
        <v>248.5</v>
      </c>
      <c r="F547" s="10">
        <v>100</v>
      </c>
      <c r="G547" s="33">
        <v>100</v>
      </c>
      <c r="H547" s="39"/>
      <c r="I547" s="39"/>
    </row>
    <row r="548" spans="1:9" ht="60" x14ac:dyDescent="0.25">
      <c r="A548" s="44" t="s">
        <v>86</v>
      </c>
      <c r="B548" s="6" t="s">
        <v>198</v>
      </c>
      <c r="C548" s="6" t="s">
        <v>206</v>
      </c>
      <c r="D548" s="7">
        <v>600</v>
      </c>
      <c r="E548" s="10">
        <v>0</v>
      </c>
      <c r="F548" s="10">
        <v>100</v>
      </c>
      <c r="G548" s="33">
        <v>100</v>
      </c>
      <c r="H548" s="39"/>
      <c r="I548" s="39"/>
    </row>
    <row r="549" spans="1:9" ht="60" x14ac:dyDescent="0.25">
      <c r="A549" s="44" t="s">
        <v>654</v>
      </c>
      <c r="B549" s="6" t="s">
        <v>198</v>
      </c>
      <c r="C549" s="6" t="s">
        <v>653</v>
      </c>
      <c r="D549" s="7"/>
      <c r="E549" s="10">
        <f>E550</f>
        <v>188.1</v>
      </c>
      <c r="F549" s="10">
        <v>0</v>
      </c>
      <c r="G549" s="10">
        <v>0</v>
      </c>
      <c r="H549" s="39"/>
      <c r="I549" s="39"/>
    </row>
    <row r="550" spans="1:9" ht="60" x14ac:dyDescent="0.25">
      <c r="A550" s="44" t="s">
        <v>86</v>
      </c>
      <c r="B550" s="6" t="s">
        <v>198</v>
      </c>
      <c r="C550" s="6" t="s">
        <v>653</v>
      </c>
      <c r="D550" s="7">
        <v>600</v>
      </c>
      <c r="E550" s="10">
        <v>188.1</v>
      </c>
      <c r="F550" s="10">
        <v>0</v>
      </c>
      <c r="G550" s="10">
        <v>0</v>
      </c>
      <c r="H550" s="39"/>
      <c r="I550" s="39"/>
    </row>
    <row r="551" spans="1:9" ht="60" x14ac:dyDescent="0.25">
      <c r="A551" s="44" t="s">
        <v>207</v>
      </c>
      <c r="B551" s="6" t="s">
        <v>198</v>
      </c>
      <c r="C551" s="6" t="s">
        <v>208</v>
      </c>
      <c r="D551" s="7"/>
      <c r="E551" s="10">
        <f>E552</f>
        <v>20131.7</v>
      </c>
      <c r="F551" s="10">
        <f t="shared" ref="F551:G552" si="83">F552</f>
        <v>18850.3</v>
      </c>
      <c r="G551" s="10">
        <f t="shared" si="83"/>
        <v>19563.400000000001</v>
      </c>
      <c r="H551" s="39"/>
      <c r="I551" s="39"/>
    </row>
    <row r="552" spans="1:9" ht="75" x14ac:dyDescent="0.25">
      <c r="A552" s="44" t="s">
        <v>85</v>
      </c>
      <c r="B552" s="6" t="s">
        <v>198</v>
      </c>
      <c r="C552" s="6" t="s">
        <v>209</v>
      </c>
      <c r="D552" s="7"/>
      <c r="E552" s="10">
        <f>E553</f>
        <v>20131.7</v>
      </c>
      <c r="F552" s="10">
        <f t="shared" si="83"/>
        <v>18850.3</v>
      </c>
      <c r="G552" s="10">
        <f t="shared" si="83"/>
        <v>19563.400000000001</v>
      </c>
      <c r="H552" s="39"/>
      <c r="I552" s="39"/>
    </row>
    <row r="553" spans="1:9" ht="60" x14ac:dyDescent="0.25">
      <c r="A553" s="44" t="s">
        <v>86</v>
      </c>
      <c r="B553" s="6" t="s">
        <v>198</v>
      </c>
      <c r="C553" s="6" t="s">
        <v>209</v>
      </c>
      <c r="D553" s="7">
        <v>600</v>
      </c>
      <c r="E553" s="10">
        <v>20131.7</v>
      </c>
      <c r="F553" s="10">
        <v>18850.3</v>
      </c>
      <c r="G553" s="33">
        <v>19563.400000000001</v>
      </c>
      <c r="H553" s="39"/>
      <c r="I553" s="39"/>
    </row>
    <row r="554" spans="1:9" ht="30" x14ac:dyDescent="0.25">
      <c r="A554" s="44" t="s">
        <v>425</v>
      </c>
      <c r="B554" s="6" t="s">
        <v>426</v>
      </c>
      <c r="C554" s="22"/>
      <c r="D554" s="7"/>
      <c r="E554" s="10">
        <f>E559+E555</f>
        <v>140390.90000000002</v>
      </c>
      <c r="F554" s="10">
        <f>F559</f>
        <v>145538.70000000001</v>
      </c>
      <c r="G554" s="10">
        <f>G559</f>
        <v>151753.4</v>
      </c>
      <c r="H554" s="39"/>
      <c r="I554" s="39"/>
    </row>
    <row r="555" spans="1:9" x14ac:dyDescent="0.25">
      <c r="A555" s="9" t="s">
        <v>9</v>
      </c>
      <c r="B555" s="6" t="s">
        <v>426</v>
      </c>
      <c r="C555" s="12" t="s">
        <v>10</v>
      </c>
      <c r="D555" s="7"/>
      <c r="E555" s="10">
        <f>E556</f>
        <v>30</v>
      </c>
      <c r="F555" s="10">
        <v>0</v>
      </c>
      <c r="G555" s="10">
        <v>0</v>
      </c>
      <c r="H555" s="39"/>
      <c r="I555" s="39"/>
    </row>
    <row r="556" spans="1:9" ht="30" x14ac:dyDescent="0.25">
      <c r="A556" s="9" t="s">
        <v>288</v>
      </c>
      <c r="B556" s="6" t="s">
        <v>426</v>
      </c>
      <c r="C556" s="6" t="s">
        <v>289</v>
      </c>
      <c r="D556" s="16"/>
      <c r="E556" s="10">
        <f>E557+E558</f>
        <v>30</v>
      </c>
      <c r="F556" s="10">
        <v>0</v>
      </c>
      <c r="G556" s="10">
        <v>0</v>
      </c>
      <c r="H556" s="39"/>
      <c r="I556" s="39"/>
    </row>
    <row r="557" spans="1:9" ht="45.75" customHeight="1" x14ac:dyDescent="0.25">
      <c r="A557" s="85" t="s">
        <v>540</v>
      </c>
      <c r="B557" s="6" t="s">
        <v>426</v>
      </c>
      <c r="C557" s="6" t="s">
        <v>289</v>
      </c>
      <c r="D557" s="16">
        <v>200</v>
      </c>
      <c r="E557" s="10">
        <v>20</v>
      </c>
      <c r="F557" s="10">
        <v>0</v>
      </c>
      <c r="G557" s="10">
        <v>0</v>
      </c>
      <c r="H557" s="39"/>
      <c r="I557" s="39"/>
    </row>
    <row r="558" spans="1:9" ht="45" customHeight="1" x14ac:dyDescent="0.25">
      <c r="A558" s="9" t="s">
        <v>86</v>
      </c>
      <c r="B558" s="6" t="s">
        <v>426</v>
      </c>
      <c r="C558" s="6" t="s">
        <v>289</v>
      </c>
      <c r="D558" s="16">
        <v>600</v>
      </c>
      <c r="E558" s="10">
        <v>10</v>
      </c>
      <c r="F558" s="10">
        <v>0</v>
      </c>
      <c r="G558" s="10">
        <v>0</v>
      </c>
      <c r="H558" s="39"/>
      <c r="I558" s="39"/>
    </row>
    <row r="559" spans="1:9" ht="45" x14ac:dyDescent="0.25">
      <c r="A559" s="44" t="s">
        <v>182</v>
      </c>
      <c r="B559" s="6" t="s">
        <v>426</v>
      </c>
      <c r="C559" s="6" t="s">
        <v>183</v>
      </c>
      <c r="D559" s="7"/>
      <c r="E559" s="10">
        <f>E560+E570++E584</f>
        <v>140360.90000000002</v>
      </c>
      <c r="F559" s="10">
        <f>F560+F570++F584</f>
        <v>145538.70000000001</v>
      </c>
      <c r="G559" s="10">
        <f>G560+G570++G584</f>
        <v>151753.4</v>
      </c>
      <c r="H559" s="39"/>
      <c r="I559" s="39"/>
    </row>
    <row r="560" spans="1:9" ht="60" x14ac:dyDescent="0.25">
      <c r="A560" s="52" t="s">
        <v>184</v>
      </c>
      <c r="B560" s="6" t="s">
        <v>426</v>
      </c>
      <c r="C560" s="6" t="s">
        <v>185</v>
      </c>
      <c r="D560" s="7"/>
      <c r="E560" s="10">
        <f>E561</f>
        <v>3632.2</v>
      </c>
      <c r="F560" s="10">
        <f>F561</f>
        <v>3708.6</v>
      </c>
      <c r="G560" s="10">
        <f>G561</f>
        <v>3809.3</v>
      </c>
      <c r="H560" s="39"/>
      <c r="I560" s="39"/>
    </row>
    <row r="561" spans="1:9" ht="75" x14ac:dyDescent="0.25">
      <c r="A561" s="52" t="s">
        <v>376</v>
      </c>
      <c r="B561" s="6" t="s">
        <v>426</v>
      </c>
      <c r="C561" s="6" t="s">
        <v>377</v>
      </c>
      <c r="D561" s="7"/>
      <c r="E561" s="10">
        <f>E562+E564+E566+E568</f>
        <v>3632.2</v>
      </c>
      <c r="F561" s="10">
        <f>F562+F564+F566</f>
        <v>3708.6</v>
      </c>
      <c r="G561" s="10">
        <f>G562+G564+G566</f>
        <v>3809.3</v>
      </c>
      <c r="H561" s="39"/>
      <c r="I561" s="39"/>
    </row>
    <row r="562" spans="1:9" ht="120" x14ac:dyDescent="0.25">
      <c r="A562" s="79" t="s">
        <v>427</v>
      </c>
      <c r="B562" s="6" t="s">
        <v>426</v>
      </c>
      <c r="C562" s="6" t="s">
        <v>428</v>
      </c>
      <c r="D562" s="7"/>
      <c r="E562" s="10">
        <f>E563</f>
        <v>624.1</v>
      </c>
      <c r="F562" s="10">
        <f>F563</f>
        <v>822.09999999999991</v>
      </c>
      <c r="G562" s="10">
        <f>G563</f>
        <v>822.09999999999991</v>
      </c>
      <c r="H562" s="39"/>
      <c r="I562" s="39"/>
    </row>
    <row r="563" spans="1:9" ht="45.75" customHeight="1" x14ac:dyDescent="0.25">
      <c r="A563" s="44" t="s">
        <v>540</v>
      </c>
      <c r="B563" s="6" t="s">
        <v>426</v>
      </c>
      <c r="C563" s="6" t="s">
        <v>428</v>
      </c>
      <c r="D563" s="7">
        <v>200</v>
      </c>
      <c r="E563" s="10">
        <v>624.1</v>
      </c>
      <c r="F563" s="10">
        <v>822.09999999999991</v>
      </c>
      <c r="G563" s="51">
        <v>822.09999999999991</v>
      </c>
      <c r="H563" s="39"/>
      <c r="I563" s="39"/>
    </row>
    <row r="564" spans="1:9" ht="195" x14ac:dyDescent="0.25">
      <c r="A564" s="44" t="s">
        <v>565</v>
      </c>
      <c r="B564" s="6" t="s">
        <v>426</v>
      </c>
      <c r="C564" s="6" t="s">
        <v>406</v>
      </c>
      <c r="D564" s="7"/>
      <c r="E564" s="10">
        <f>E565</f>
        <v>1393.6</v>
      </c>
      <c r="F564" s="10">
        <f>F565</f>
        <v>1369.8999999999999</v>
      </c>
      <c r="G564" s="10">
        <f>G565</f>
        <v>1369.9</v>
      </c>
      <c r="H564" s="39"/>
      <c r="I564" s="39"/>
    </row>
    <row r="565" spans="1:9" ht="45.75" customHeight="1" x14ac:dyDescent="0.25">
      <c r="A565" s="44" t="s">
        <v>540</v>
      </c>
      <c r="B565" s="6" t="s">
        <v>426</v>
      </c>
      <c r="C565" s="6" t="s">
        <v>406</v>
      </c>
      <c r="D565" s="7">
        <v>200</v>
      </c>
      <c r="E565" s="10">
        <v>1393.6</v>
      </c>
      <c r="F565" s="10">
        <v>1369.8999999999999</v>
      </c>
      <c r="G565" s="51">
        <v>1369.9</v>
      </c>
      <c r="H565" s="39"/>
      <c r="I565" s="39"/>
    </row>
    <row r="566" spans="1:9" ht="135" x14ac:dyDescent="0.25">
      <c r="A566" s="44" t="s">
        <v>429</v>
      </c>
      <c r="B566" s="6" t="s">
        <v>426</v>
      </c>
      <c r="C566" s="6" t="s">
        <v>430</v>
      </c>
      <c r="D566" s="6"/>
      <c r="E566" s="10">
        <f>E567</f>
        <v>1599.6999999999998</v>
      </c>
      <c r="F566" s="10">
        <f>F567</f>
        <v>1516.6</v>
      </c>
      <c r="G566" s="10">
        <f>G567</f>
        <v>1617.3</v>
      </c>
      <c r="H566" s="39"/>
      <c r="I566" s="39"/>
    </row>
    <row r="567" spans="1:9" ht="45.75" customHeight="1" x14ac:dyDescent="0.25">
      <c r="A567" s="44" t="s">
        <v>540</v>
      </c>
      <c r="B567" s="6" t="s">
        <v>426</v>
      </c>
      <c r="C567" s="6" t="s">
        <v>430</v>
      </c>
      <c r="D567" s="6" t="s">
        <v>47</v>
      </c>
      <c r="E567" s="10">
        <v>1599.6999999999998</v>
      </c>
      <c r="F567" s="10">
        <v>1516.6</v>
      </c>
      <c r="G567" s="51">
        <v>1617.3</v>
      </c>
      <c r="H567" s="39"/>
      <c r="I567" s="39"/>
    </row>
    <row r="568" spans="1:9" ht="150" x14ac:dyDescent="0.25">
      <c r="A568" s="99" t="s">
        <v>695</v>
      </c>
      <c r="B568" s="6" t="s">
        <v>426</v>
      </c>
      <c r="C568" s="6" t="s">
        <v>696</v>
      </c>
      <c r="D568" s="6"/>
      <c r="E568" s="10">
        <f>E569</f>
        <v>14.8</v>
      </c>
      <c r="F568" s="10">
        <v>0</v>
      </c>
      <c r="G568" s="10">
        <v>0</v>
      </c>
      <c r="H568" s="39"/>
      <c r="I568" s="39"/>
    </row>
    <row r="569" spans="1:9" ht="45.75" customHeight="1" x14ac:dyDescent="0.25">
      <c r="A569" s="101" t="s">
        <v>540</v>
      </c>
      <c r="B569" s="6" t="s">
        <v>426</v>
      </c>
      <c r="C569" s="6" t="s">
        <v>696</v>
      </c>
      <c r="D569" s="6" t="s">
        <v>47</v>
      </c>
      <c r="E569" s="10">
        <v>14.8</v>
      </c>
      <c r="F569" s="10">
        <v>0</v>
      </c>
      <c r="G569" s="10">
        <v>0</v>
      </c>
      <c r="H569" s="39"/>
      <c r="I569" s="39"/>
    </row>
    <row r="570" spans="1:9" ht="30" x14ac:dyDescent="0.25">
      <c r="A570" s="52" t="s">
        <v>415</v>
      </c>
      <c r="B570" s="6" t="s">
        <v>426</v>
      </c>
      <c r="C570" s="12" t="s">
        <v>416</v>
      </c>
      <c r="D570" s="7"/>
      <c r="E570" s="10">
        <f>E571+E581</f>
        <v>20870.8</v>
      </c>
      <c r="F570" s="10">
        <f>F571+F581</f>
        <v>20161.900000000001</v>
      </c>
      <c r="G570" s="10">
        <f>G571+G581</f>
        <v>20166.100000000002</v>
      </c>
      <c r="H570" s="39"/>
      <c r="I570" s="39"/>
    </row>
    <row r="571" spans="1:9" ht="60" x14ac:dyDescent="0.25">
      <c r="A571" s="59" t="s">
        <v>431</v>
      </c>
      <c r="B571" s="6" t="s">
        <v>426</v>
      </c>
      <c r="C571" s="12" t="s">
        <v>432</v>
      </c>
      <c r="D571" s="7"/>
      <c r="E571" s="10">
        <f>E572+E574+E576+E579</f>
        <v>19811.5</v>
      </c>
      <c r="F571" s="10">
        <f>F572+F574+F576+F579</f>
        <v>19961.100000000002</v>
      </c>
      <c r="G571" s="10">
        <f>G572+G574+G576+G579</f>
        <v>19964.300000000003</v>
      </c>
      <c r="H571" s="39"/>
      <c r="I571" s="39"/>
    </row>
    <row r="572" spans="1:9" ht="90" x14ac:dyDescent="0.25">
      <c r="A572" s="44" t="s">
        <v>433</v>
      </c>
      <c r="B572" s="6" t="s">
        <v>426</v>
      </c>
      <c r="C572" s="6" t="s">
        <v>434</v>
      </c>
      <c r="D572" s="7"/>
      <c r="E572" s="10">
        <f>E573</f>
        <v>79.5</v>
      </c>
      <c r="F572" s="10">
        <f>F573</f>
        <v>126.7</v>
      </c>
      <c r="G572" s="10">
        <f>G573</f>
        <v>129.9</v>
      </c>
      <c r="H572" s="39"/>
      <c r="I572" s="39"/>
    </row>
    <row r="573" spans="1:9" ht="45.75" customHeight="1" x14ac:dyDescent="0.25">
      <c r="A573" s="44" t="s">
        <v>540</v>
      </c>
      <c r="B573" s="6" t="s">
        <v>426</v>
      </c>
      <c r="C573" s="6" t="s">
        <v>434</v>
      </c>
      <c r="D573" s="7">
        <v>200</v>
      </c>
      <c r="E573" s="10">
        <v>79.5</v>
      </c>
      <c r="F573" s="10">
        <v>126.7</v>
      </c>
      <c r="G573" s="51">
        <v>129.9</v>
      </c>
      <c r="H573" s="39"/>
      <c r="I573" s="39"/>
    </row>
    <row r="574" spans="1:9" ht="150" x14ac:dyDescent="0.25">
      <c r="A574" s="44" t="s">
        <v>435</v>
      </c>
      <c r="B574" s="6" t="s">
        <v>426</v>
      </c>
      <c r="C574" s="6" t="s">
        <v>436</v>
      </c>
      <c r="D574" s="7"/>
      <c r="E574" s="10">
        <f>E575</f>
        <v>2.2999999999999998</v>
      </c>
      <c r="F574" s="10">
        <f>F575</f>
        <v>5.3</v>
      </c>
      <c r="G574" s="10">
        <f>G575</f>
        <v>5.3</v>
      </c>
      <c r="H574" s="39"/>
      <c r="I574" s="39"/>
    </row>
    <row r="575" spans="1:9" ht="45.75" customHeight="1" x14ac:dyDescent="0.25">
      <c r="A575" s="44" t="s">
        <v>540</v>
      </c>
      <c r="B575" s="6" t="s">
        <v>426</v>
      </c>
      <c r="C575" s="6" t="s">
        <v>436</v>
      </c>
      <c r="D575" s="7">
        <v>200</v>
      </c>
      <c r="E575" s="10">
        <v>2.2999999999999998</v>
      </c>
      <c r="F575" s="10">
        <v>5.3</v>
      </c>
      <c r="G575" s="51">
        <v>5.3</v>
      </c>
      <c r="H575" s="39"/>
      <c r="I575" s="39"/>
    </row>
    <row r="576" spans="1:9" ht="90" x14ac:dyDescent="0.25">
      <c r="A576" s="44" t="s">
        <v>437</v>
      </c>
      <c r="B576" s="6" t="s">
        <v>426</v>
      </c>
      <c r="C576" s="12" t="s">
        <v>438</v>
      </c>
      <c r="D576" s="7"/>
      <c r="E576" s="10">
        <f>SUM(E577:E578)</f>
        <v>18975.7</v>
      </c>
      <c r="F576" s="10">
        <f>SUM(F577:F578)</f>
        <v>18975.7</v>
      </c>
      <c r="G576" s="10">
        <f>SUM(G577:G578)</f>
        <v>18975.7</v>
      </c>
      <c r="H576" s="39"/>
      <c r="I576" s="39"/>
    </row>
    <row r="577" spans="1:9" ht="120" x14ac:dyDescent="0.25">
      <c r="A577" s="44" t="s">
        <v>13</v>
      </c>
      <c r="B577" s="6" t="s">
        <v>426</v>
      </c>
      <c r="C577" s="12" t="s">
        <v>438</v>
      </c>
      <c r="D577" s="13">
        <v>100</v>
      </c>
      <c r="E577" s="10">
        <v>18645.7</v>
      </c>
      <c r="F577" s="10">
        <v>18575.7</v>
      </c>
      <c r="G577" s="10">
        <v>18575.7</v>
      </c>
      <c r="H577" s="39"/>
      <c r="I577" s="39"/>
    </row>
    <row r="578" spans="1:9" ht="45.75" customHeight="1" x14ac:dyDescent="0.25">
      <c r="A578" s="44" t="s">
        <v>540</v>
      </c>
      <c r="B578" s="6" t="s">
        <v>426</v>
      </c>
      <c r="C578" s="12" t="s">
        <v>438</v>
      </c>
      <c r="D578" s="13">
        <v>200</v>
      </c>
      <c r="E578" s="10">
        <v>330</v>
      </c>
      <c r="F578" s="10">
        <v>400</v>
      </c>
      <c r="G578" s="10">
        <v>400</v>
      </c>
      <c r="H578" s="39"/>
      <c r="I578" s="39"/>
    </row>
    <row r="579" spans="1:9" ht="139.5" customHeight="1" x14ac:dyDescent="0.25">
      <c r="A579" s="44" t="s">
        <v>439</v>
      </c>
      <c r="B579" s="6" t="s">
        <v>426</v>
      </c>
      <c r="C579" s="6" t="s">
        <v>440</v>
      </c>
      <c r="D579" s="13"/>
      <c r="E579" s="10">
        <f>E580</f>
        <v>754</v>
      </c>
      <c r="F579" s="10">
        <f>F580</f>
        <v>853.4</v>
      </c>
      <c r="G579" s="10">
        <f>G580</f>
        <v>853.4</v>
      </c>
      <c r="H579" s="39"/>
      <c r="I579" s="39"/>
    </row>
    <row r="580" spans="1:9" ht="54.75" customHeight="1" x14ac:dyDescent="0.25">
      <c r="A580" s="44" t="s">
        <v>540</v>
      </c>
      <c r="B580" s="6" t="s">
        <v>426</v>
      </c>
      <c r="C580" s="6" t="s">
        <v>440</v>
      </c>
      <c r="D580" s="13">
        <v>200</v>
      </c>
      <c r="E580" s="10">
        <v>754</v>
      </c>
      <c r="F580" s="10">
        <v>853.4</v>
      </c>
      <c r="G580" s="51">
        <v>853.4</v>
      </c>
      <c r="H580" s="39"/>
      <c r="I580" s="39"/>
    </row>
    <row r="581" spans="1:9" ht="45" x14ac:dyDescent="0.25">
      <c r="A581" s="67" t="s">
        <v>441</v>
      </c>
      <c r="B581" s="6" t="s">
        <v>426</v>
      </c>
      <c r="C581" s="22" t="s">
        <v>442</v>
      </c>
      <c r="D581" s="13"/>
      <c r="E581" s="10">
        <f t="shared" ref="E581:G582" si="84">E582</f>
        <v>1059.3</v>
      </c>
      <c r="F581" s="10">
        <f t="shared" si="84"/>
        <v>200.8</v>
      </c>
      <c r="G581" s="10">
        <f t="shared" si="84"/>
        <v>201.8</v>
      </c>
      <c r="H581" s="39"/>
      <c r="I581" s="39"/>
    </row>
    <row r="582" spans="1:9" ht="45" x14ac:dyDescent="0.25">
      <c r="A582" s="67" t="s">
        <v>443</v>
      </c>
      <c r="B582" s="6" t="s">
        <v>426</v>
      </c>
      <c r="C582" s="22" t="s">
        <v>444</v>
      </c>
      <c r="D582" s="13"/>
      <c r="E582" s="10">
        <f t="shared" si="84"/>
        <v>1059.3</v>
      </c>
      <c r="F582" s="10">
        <f t="shared" si="84"/>
        <v>200.8</v>
      </c>
      <c r="G582" s="10">
        <f t="shared" si="84"/>
        <v>201.8</v>
      </c>
      <c r="H582" s="39"/>
      <c r="I582" s="39"/>
    </row>
    <row r="583" spans="1:9" ht="60" x14ac:dyDescent="0.25">
      <c r="A583" s="44" t="s">
        <v>86</v>
      </c>
      <c r="B583" s="6" t="s">
        <v>426</v>
      </c>
      <c r="C583" s="22" t="s">
        <v>444</v>
      </c>
      <c r="D583" s="13">
        <v>600</v>
      </c>
      <c r="E583" s="10">
        <v>1059.3</v>
      </c>
      <c r="F583" s="10">
        <v>200.8</v>
      </c>
      <c r="G583" s="51">
        <v>201.8</v>
      </c>
      <c r="H583" s="39"/>
      <c r="I583" s="39"/>
    </row>
    <row r="584" spans="1:9" ht="105" x14ac:dyDescent="0.25">
      <c r="A584" s="44" t="s">
        <v>445</v>
      </c>
      <c r="B584" s="6" t="s">
        <v>426</v>
      </c>
      <c r="C584" s="12" t="s">
        <v>385</v>
      </c>
      <c r="D584" s="7"/>
      <c r="E584" s="10">
        <f>E585+E595</f>
        <v>115857.90000000001</v>
      </c>
      <c r="F584" s="10">
        <f>F585+F595</f>
        <v>121668.20000000001</v>
      </c>
      <c r="G584" s="10">
        <f>G585+G595</f>
        <v>127777.99999999999</v>
      </c>
      <c r="H584" s="39"/>
      <c r="I584" s="39"/>
    </row>
    <row r="585" spans="1:9" ht="45" x14ac:dyDescent="0.25">
      <c r="A585" s="44" t="s">
        <v>446</v>
      </c>
      <c r="B585" s="6" t="s">
        <v>426</v>
      </c>
      <c r="C585" s="12" t="s">
        <v>447</v>
      </c>
      <c r="D585" s="7"/>
      <c r="E585" s="10">
        <f>E586+E590</f>
        <v>115375.1</v>
      </c>
      <c r="F585" s="10">
        <f>F586+F590</f>
        <v>121364.70000000001</v>
      </c>
      <c r="G585" s="10">
        <f>G586+G590</f>
        <v>127473.09999999999</v>
      </c>
      <c r="H585" s="39"/>
      <c r="I585" s="39"/>
    </row>
    <row r="586" spans="1:9" ht="75" x14ac:dyDescent="0.25">
      <c r="A586" s="52" t="s">
        <v>39</v>
      </c>
      <c r="B586" s="6" t="s">
        <v>426</v>
      </c>
      <c r="C586" s="22" t="s">
        <v>448</v>
      </c>
      <c r="D586" s="7"/>
      <c r="E586" s="10">
        <f>SUM(E587:E589)</f>
        <v>38308.5</v>
      </c>
      <c r="F586" s="10">
        <f>SUM(F587:F589)</f>
        <v>42100.9</v>
      </c>
      <c r="G586" s="10">
        <f>SUM(G587:G589)</f>
        <v>44362</v>
      </c>
      <c r="H586" s="39"/>
      <c r="I586" s="39"/>
    </row>
    <row r="587" spans="1:9" ht="120" x14ac:dyDescent="0.25">
      <c r="A587" s="44" t="s">
        <v>13</v>
      </c>
      <c r="B587" s="6" t="s">
        <v>426</v>
      </c>
      <c r="C587" s="22" t="s">
        <v>448</v>
      </c>
      <c r="D587" s="7">
        <v>100</v>
      </c>
      <c r="E587" s="10">
        <v>35768.5</v>
      </c>
      <c r="F587" s="10">
        <v>41143.200000000004</v>
      </c>
      <c r="G587" s="51">
        <v>43401</v>
      </c>
      <c r="H587" s="39"/>
      <c r="I587" s="39"/>
    </row>
    <row r="588" spans="1:9" ht="45.75" customHeight="1" x14ac:dyDescent="0.25">
      <c r="A588" s="44" t="s">
        <v>540</v>
      </c>
      <c r="B588" s="6" t="s">
        <v>426</v>
      </c>
      <c r="C588" s="22" t="s">
        <v>448</v>
      </c>
      <c r="D588" s="7">
        <v>200</v>
      </c>
      <c r="E588" s="10">
        <v>962.4</v>
      </c>
      <c r="F588" s="10">
        <v>957.7</v>
      </c>
      <c r="G588" s="51">
        <v>961</v>
      </c>
      <c r="H588" s="39"/>
      <c r="I588" s="39"/>
    </row>
    <row r="589" spans="1:9" ht="33.75" customHeight="1" x14ac:dyDescent="0.25">
      <c r="A589" s="44" t="s">
        <v>20</v>
      </c>
      <c r="B589" s="6" t="s">
        <v>426</v>
      </c>
      <c r="C589" s="22" t="s">
        <v>448</v>
      </c>
      <c r="D589" s="7">
        <v>300</v>
      </c>
      <c r="E589" s="10">
        <v>1577.6000000000001</v>
      </c>
      <c r="F589" s="10">
        <v>0</v>
      </c>
      <c r="G589" s="51">
        <v>0</v>
      </c>
      <c r="H589" s="39"/>
      <c r="I589" s="39"/>
    </row>
    <row r="590" spans="1:9" ht="75" x14ac:dyDescent="0.25">
      <c r="A590" s="52" t="s">
        <v>59</v>
      </c>
      <c r="B590" s="6" t="s">
        <v>426</v>
      </c>
      <c r="C590" s="22" t="s">
        <v>449</v>
      </c>
      <c r="D590" s="7"/>
      <c r="E590" s="10">
        <f>SUM(E591:E594)</f>
        <v>77066.600000000006</v>
      </c>
      <c r="F590" s="10">
        <f>SUM(F591:F594)</f>
        <v>79263.8</v>
      </c>
      <c r="G590" s="10">
        <f>SUM(G591:G594)</f>
        <v>83111.099999999991</v>
      </c>
      <c r="H590" s="39"/>
      <c r="I590" s="39"/>
    </row>
    <row r="591" spans="1:9" ht="120" x14ac:dyDescent="0.25">
      <c r="A591" s="44" t="s">
        <v>13</v>
      </c>
      <c r="B591" s="6" t="s">
        <v>426</v>
      </c>
      <c r="C591" s="22" t="s">
        <v>449</v>
      </c>
      <c r="D591" s="7">
        <v>100</v>
      </c>
      <c r="E591" s="10">
        <v>67900.400000000009</v>
      </c>
      <c r="F591" s="10">
        <v>71288.2</v>
      </c>
      <c r="G591" s="51">
        <v>74811.5</v>
      </c>
      <c r="H591" s="39"/>
      <c r="I591" s="39"/>
    </row>
    <row r="592" spans="1:9" ht="45.75" customHeight="1" x14ac:dyDescent="0.25">
      <c r="A592" s="44" t="s">
        <v>540</v>
      </c>
      <c r="B592" s="6" t="s">
        <v>426</v>
      </c>
      <c r="C592" s="22" t="s">
        <v>449</v>
      </c>
      <c r="D592" s="7">
        <v>200</v>
      </c>
      <c r="E592" s="10">
        <v>2608.5</v>
      </c>
      <c r="F592" s="10">
        <v>1304.6000000000001</v>
      </c>
      <c r="G592" s="51">
        <v>1309.4000000000001</v>
      </c>
      <c r="H592" s="39"/>
      <c r="I592" s="39"/>
    </row>
    <row r="593" spans="1:9" ht="16.5" customHeight="1" x14ac:dyDescent="0.25">
      <c r="A593" s="52" t="s">
        <v>41</v>
      </c>
      <c r="B593" s="6" t="s">
        <v>426</v>
      </c>
      <c r="C593" s="22" t="s">
        <v>449</v>
      </c>
      <c r="D593" s="7">
        <v>800</v>
      </c>
      <c r="E593" s="10">
        <v>1.7</v>
      </c>
      <c r="F593" s="10">
        <v>1.7</v>
      </c>
      <c r="G593" s="51">
        <v>1.7</v>
      </c>
      <c r="H593" s="39"/>
      <c r="I593" s="39"/>
    </row>
    <row r="594" spans="1:9" ht="60" x14ac:dyDescent="0.25">
      <c r="A594" s="44" t="s">
        <v>86</v>
      </c>
      <c r="B594" s="6" t="s">
        <v>426</v>
      </c>
      <c r="C594" s="22" t="s">
        <v>449</v>
      </c>
      <c r="D594" s="7">
        <v>600</v>
      </c>
      <c r="E594" s="10">
        <v>6556</v>
      </c>
      <c r="F594" s="10">
        <v>6669.3</v>
      </c>
      <c r="G594" s="51">
        <v>6988.5</v>
      </c>
      <c r="H594" s="39"/>
      <c r="I594" s="39"/>
    </row>
    <row r="595" spans="1:9" ht="75" x14ac:dyDescent="0.25">
      <c r="A595" s="67" t="s">
        <v>450</v>
      </c>
      <c r="B595" s="6" t="s">
        <v>426</v>
      </c>
      <c r="C595" s="22" t="s">
        <v>387</v>
      </c>
      <c r="D595" s="7"/>
      <c r="E595" s="10">
        <f t="shared" ref="E595:G596" si="85">E596</f>
        <v>482.8</v>
      </c>
      <c r="F595" s="10">
        <f t="shared" si="85"/>
        <v>303.5</v>
      </c>
      <c r="G595" s="10">
        <f t="shared" si="85"/>
        <v>304.89999999999998</v>
      </c>
      <c r="H595" s="39"/>
      <c r="I595" s="39"/>
    </row>
    <row r="596" spans="1:9" ht="45" x14ac:dyDescent="0.25">
      <c r="A596" s="67" t="s">
        <v>388</v>
      </c>
      <c r="B596" s="6" t="s">
        <v>426</v>
      </c>
      <c r="C596" s="22" t="s">
        <v>389</v>
      </c>
      <c r="D596" s="7"/>
      <c r="E596" s="10">
        <f t="shared" si="85"/>
        <v>482.8</v>
      </c>
      <c r="F596" s="10">
        <f t="shared" si="85"/>
        <v>303.5</v>
      </c>
      <c r="G596" s="10">
        <f t="shared" si="85"/>
        <v>304.89999999999998</v>
      </c>
      <c r="H596" s="39"/>
      <c r="I596" s="39"/>
    </row>
    <row r="597" spans="1:9" ht="60" x14ac:dyDescent="0.25">
      <c r="A597" s="44" t="s">
        <v>86</v>
      </c>
      <c r="B597" s="6" t="s">
        <v>426</v>
      </c>
      <c r="C597" s="22" t="s">
        <v>389</v>
      </c>
      <c r="D597" s="7">
        <v>600</v>
      </c>
      <c r="E597" s="10">
        <v>482.8</v>
      </c>
      <c r="F597" s="10">
        <v>303.5</v>
      </c>
      <c r="G597" s="51">
        <v>304.89999999999998</v>
      </c>
      <c r="H597" s="39"/>
      <c r="I597" s="39"/>
    </row>
    <row r="598" spans="1:9" s="40" customFormat="1" x14ac:dyDescent="0.25">
      <c r="A598" s="50" t="s">
        <v>210</v>
      </c>
      <c r="B598" s="5" t="s">
        <v>211</v>
      </c>
      <c r="C598" s="37"/>
      <c r="D598" s="26"/>
      <c r="E598" s="8">
        <f>E599+E620</f>
        <v>354964.60000000003</v>
      </c>
      <c r="F598" s="8">
        <f>F599+F620</f>
        <v>321623.2</v>
      </c>
      <c r="G598" s="8">
        <f>G599+G620</f>
        <v>335928.19999999995</v>
      </c>
    </row>
    <row r="599" spans="1:9" x14ac:dyDescent="0.25">
      <c r="A599" s="44" t="s">
        <v>464</v>
      </c>
      <c r="B599" s="6" t="s">
        <v>465</v>
      </c>
      <c r="C599" s="6"/>
      <c r="D599" s="7"/>
      <c r="E599" s="10">
        <f>E600</f>
        <v>284096.80000000005</v>
      </c>
      <c r="F599" s="10">
        <v>257769.9</v>
      </c>
      <c r="G599" s="10">
        <v>271125.59999999998</v>
      </c>
      <c r="H599" s="39"/>
      <c r="I599" s="39"/>
    </row>
    <row r="600" spans="1:9" ht="60" x14ac:dyDescent="0.25">
      <c r="A600" s="52" t="s">
        <v>214</v>
      </c>
      <c r="B600" s="6" t="s">
        <v>465</v>
      </c>
      <c r="C600" s="23" t="s">
        <v>215</v>
      </c>
      <c r="D600" s="7"/>
      <c r="E600" s="10">
        <f>E601+E608+E616</f>
        <v>284096.80000000005</v>
      </c>
      <c r="F600" s="10">
        <f>F601+F608+F616</f>
        <v>257769.9</v>
      </c>
      <c r="G600" s="10">
        <f>G601+G608+G616</f>
        <v>271125.59999999998</v>
      </c>
      <c r="H600" s="39"/>
      <c r="I600" s="39"/>
    </row>
    <row r="601" spans="1:9" ht="30.75" customHeight="1" x14ac:dyDescent="0.25">
      <c r="A601" s="44" t="s">
        <v>466</v>
      </c>
      <c r="B601" s="6" t="s">
        <v>465</v>
      </c>
      <c r="C601" s="22" t="s">
        <v>467</v>
      </c>
      <c r="D601" s="7"/>
      <c r="E601" s="10">
        <f>E602+E605</f>
        <v>79770.100000000006</v>
      </c>
      <c r="F601" s="10">
        <f t="shared" ref="F601:G603" si="86">F602</f>
        <v>62544.1</v>
      </c>
      <c r="G601" s="10">
        <f t="shared" si="86"/>
        <v>66349.8</v>
      </c>
      <c r="H601" s="39"/>
      <c r="I601" s="39"/>
    </row>
    <row r="602" spans="1:9" ht="39.75" customHeight="1" x14ac:dyDescent="0.25">
      <c r="A602" s="44" t="s">
        <v>468</v>
      </c>
      <c r="B602" s="6" t="s">
        <v>465</v>
      </c>
      <c r="C602" s="22" t="s">
        <v>469</v>
      </c>
      <c r="D602" s="7"/>
      <c r="E602" s="10">
        <f>E603</f>
        <v>74770.100000000006</v>
      </c>
      <c r="F602" s="10">
        <f t="shared" si="86"/>
        <v>62544.1</v>
      </c>
      <c r="G602" s="10">
        <f t="shared" si="86"/>
        <v>66349.8</v>
      </c>
      <c r="H602" s="39"/>
      <c r="I602" s="39"/>
    </row>
    <row r="603" spans="1:9" ht="75" x14ac:dyDescent="0.25">
      <c r="A603" s="52" t="s">
        <v>59</v>
      </c>
      <c r="B603" s="6" t="s">
        <v>465</v>
      </c>
      <c r="C603" s="22" t="s">
        <v>470</v>
      </c>
      <c r="D603" s="7"/>
      <c r="E603" s="10">
        <f>E604</f>
        <v>74770.100000000006</v>
      </c>
      <c r="F603" s="10">
        <f t="shared" si="86"/>
        <v>62544.1</v>
      </c>
      <c r="G603" s="10">
        <f t="shared" si="86"/>
        <v>66349.8</v>
      </c>
      <c r="H603" s="39"/>
      <c r="I603" s="39"/>
    </row>
    <row r="604" spans="1:9" ht="60" x14ac:dyDescent="0.25">
      <c r="A604" s="44" t="s">
        <v>86</v>
      </c>
      <c r="B604" s="6" t="s">
        <v>465</v>
      </c>
      <c r="C604" s="22" t="s">
        <v>470</v>
      </c>
      <c r="D604" s="7">
        <v>600</v>
      </c>
      <c r="E604" s="10">
        <v>74770.100000000006</v>
      </c>
      <c r="F604" s="10">
        <v>62544.1</v>
      </c>
      <c r="G604" s="51">
        <v>66349.8</v>
      </c>
      <c r="H604" s="39"/>
      <c r="I604" s="39"/>
    </row>
    <row r="605" spans="1:9" ht="45" x14ac:dyDescent="0.25">
      <c r="A605" s="44" t="s">
        <v>458</v>
      </c>
      <c r="B605" s="6" t="s">
        <v>465</v>
      </c>
      <c r="C605" s="22" t="s">
        <v>610</v>
      </c>
      <c r="D605" s="7"/>
      <c r="E605" s="10">
        <f>E606</f>
        <v>5000</v>
      </c>
      <c r="F605" s="10">
        <v>0</v>
      </c>
      <c r="G605" s="10">
        <v>0</v>
      </c>
      <c r="H605" s="39"/>
      <c r="I605" s="39"/>
    </row>
    <row r="606" spans="1:9" ht="30" x14ac:dyDescent="0.25">
      <c r="A606" s="44" t="s">
        <v>609</v>
      </c>
      <c r="B606" s="6" t="s">
        <v>465</v>
      </c>
      <c r="C606" s="22" t="s">
        <v>611</v>
      </c>
      <c r="D606" s="7"/>
      <c r="E606" s="10">
        <f>E607</f>
        <v>5000</v>
      </c>
      <c r="F606" s="10">
        <v>0</v>
      </c>
      <c r="G606" s="10">
        <v>0</v>
      </c>
      <c r="H606" s="39"/>
      <c r="I606" s="39"/>
    </row>
    <row r="607" spans="1:9" ht="60" x14ac:dyDescent="0.25">
      <c r="A607" s="44" t="s">
        <v>86</v>
      </c>
      <c r="B607" s="6" t="s">
        <v>465</v>
      </c>
      <c r="C607" s="22" t="s">
        <v>611</v>
      </c>
      <c r="D607" s="7">
        <v>600</v>
      </c>
      <c r="E607" s="10">
        <v>5000</v>
      </c>
      <c r="F607" s="10">
        <v>0</v>
      </c>
      <c r="G607" s="10">
        <v>0</v>
      </c>
      <c r="H607" s="39"/>
      <c r="I607" s="39"/>
    </row>
    <row r="608" spans="1:9" ht="45" x14ac:dyDescent="0.25">
      <c r="A608" s="44" t="s">
        <v>471</v>
      </c>
      <c r="B608" s="6" t="s">
        <v>465</v>
      </c>
      <c r="C608" s="22" t="s">
        <v>472</v>
      </c>
      <c r="D608" s="6"/>
      <c r="E608" s="10">
        <f>E609</f>
        <v>203703.2</v>
      </c>
      <c r="F608" s="10">
        <f t="shared" ref="F608:G610" si="87">F609</f>
        <v>194851.9</v>
      </c>
      <c r="G608" s="10">
        <f t="shared" si="87"/>
        <v>204400.09999999998</v>
      </c>
      <c r="H608" s="39"/>
      <c r="I608" s="39"/>
    </row>
    <row r="609" spans="1:9" ht="60" x14ac:dyDescent="0.25">
      <c r="A609" s="44" t="s">
        <v>473</v>
      </c>
      <c r="B609" s="6" t="s">
        <v>465</v>
      </c>
      <c r="C609" s="22" t="s">
        <v>474</v>
      </c>
      <c r="D609" s="6"/>
      <c r="E609" s="10">
        <f>E610+E612+E614</f>
        <v>203703.2</v>
      </c>
      <c r="F609" s="10">
        <f t="shared" si="87"/>
        <v>194851.9</v>
      </c>
      <c r="G609" s="10">
        <f t="shared" si="87"/>
        <v>204400.09999999998</v>
      </c>
      <c r="H609" s="39"/>
      <c r="I609" s="39"/>
    </row>
    <row r="610" spans="1:9" ht="75" x14ac:dyDescent="0.25">
      <c r="A610" s="52" t="s">
        <v>59</v>
      </c>
      <c r="B610" s="6" t="s">
        <v>465</v>
      </c>
      <c r="C610" s="6" t="s">
        <v>475</v>
      </c>
      <c r="D610" s="6"/>
      <c r="E610" s="10">
        <f>E611</f>
        <v>198245.5</v>
      </c>
      <c r="F610" s="10">
        <f t="shared" si="87"/>
        <v>194851.9</v>
      </c>
      <c r="G610" s="10">
        <f t="shared" si="87"/>
        <v>204400.09999999998</v>
      </c>
      <c r="H610" s="39"/>
      <c r="I610" s="39"/>
    </row>
    <row r="611" spans="1:9" ht="60" x14ac:dyDescent="0.25">
      <c r="A611" s="44" t="s">
        <v>86</v>
      </c>
      <c r="B611" s="6" t="s">
        <v>465</v>
      </c>
      <c r="C611" s="6" t="s">
        <v>475</v>
      </c>
      <c r="D611" s="7">
        <v>600</v>
      </c>
      <c r="E611" s="10">
        <v>198245.5</v>
      </c>
      <c r="F611" s="10">
        <v>194851.9</v>
      </c>
      <c r="G611" s="51">
        <v>204400.09999999998</v>
      </c>
      <c r="H611" s="39"/>
      <c r="I611" s="39"/>
    </row>
    <row r="612" spans="1:9" ht="68.25" customHeight="1" x14ac:dyDescent="0.25">
      <c r="A612" s="59" t="s">
        <v>602</v>
      </c>
      <c r="B612" s="6" t="s">
        <v>465</v>
      </c>
      <c r="C612" s="6" t="s">
        <v>613</v>
      </c>
      <c r="D612" s="6"/>
      <c r="E612" s="10">
        <f>E613</f>
        <v>2247</v>
      </c>
      <c r="F612" s="10">
        <v>0</v>
      </c>
      <c r="G612" s="10">
        <v>0</v>
      </c>
      <c r="H612" s="39"/>
      <c r="I612" s="39"/>
    </row>
    <row r="613" spans="1:9" ht="72.75" customHeight="1" x14ac:dyDescent="0.25">
      <c r="A613" s="44" t="s">
        <v>86</v>
      </c>
      <c r="B613" s="6" t="s">
        <v>465</v>
      </c>
      <c r="C613" s="6" t="s">
        <v>613</v>
      </c>
      <c r="D613" s="6" t="s">
        <v>383</v>
      </c>
      <c r="E613" s="10">
        <v>2247</v>
      </c>
      <c r="F613" s="10">
        <v>0</v>
      </c>
      <c r="G613" s="10">
        <v>0</v>
      </c>
      <c r="H613" s="39"/>
      <c r="I613" s="39"/>
    </row>
    <row r="614" spans="1:9" ht="60" x14ac:dyDescent="0.25">
      <c r="A614" s="44" t="s">
        <v>612</v>
      </c>
      <c r="B614" s="6" t="s">
        <v>465</v>
      </c>
      <c r="C614" s="6" t="s">
        <v>614</v>
      </c>
      <c r="D614" s="7"/>
      <c r="E614" s="10">
        <f>E615</f>
        <v>3210.7</v>
      </c>
      <c r="F614" s="10">
        <v>0</v>
      </c>
      <c r="G614" s="10">
        <v>0</v>
      </c>
      <c r="H614" s="39"/>
      <c r="I614" s="39"/>
    </row>
    <row r="615" spans="1:9" ht="60" x14ac:dyDescent="0.25">
      <c r="A615" s="44" t="s">
        <v>86</v>
      </c>
      <c r="B615" s="6" t="s">
        <v>465</v>
      </c>
      <c r="C615" s="6" t="s">
        <v>614</v>
      </c>
      <c r="D615" s="7">
        <v>600</v>
      </c>
      <c r="E615" s="10">
        <v>3210.7</v>
      </c>
      <c r="F615" s="10">
        <v>0</v>
      </c>
      <c r="G615" s="10">
        <v>0</v>
      </c>
      <c r="H615" s="39"/>
      <c r="I615" s="39"/>
    </row>
    <row r="616" spans="1:9" ht="90" x14ac:dyDescent="0.25">
      <c r="A616" s="44" t="s">
        <v>476</v>
      </c>
      <c r="B616" s="6" t="s">
        <v>465</v>
      </c>
      <c r="C616" s="6" t="s">
        <v>477</v>
      </c>
      <c r="D616" s="6"/>
      <c r="E616" s="10">
        <f>E617</f>
        <v>623.5</v>
      </c>
      <c r="F616" s="10">
        <f t="shared" ref="F616:G618" si="88">F617</f>
        <v>373.9</v>
      </c>
      <c r="G616" s="10">
        <f t="shared" si="88"/>
        <v>375.7</v>
      </c>
      <c r="H616" s="39"/>
      <c r="I616" s="39"/>
    </row>
    <row r="617" spans="1:9" ht="75" x14ac:dyDescent="0.25">
      <c r="A617" s="71" t="s">
        <v>478</v>
      </c>
      <c r="B617" s="6" t="s">
        <v>465</v>
      </c>
      <c r="C617" s="6" t="s">
        <v>479</v>
      </c>
      <c r="D617" s="6"/>
      <c r="E617" s="10">
        <f>E618</f>
        <v>623.5</v>
      </c>
      <c r="F617" s="10">
        <f t="shared" si="88"/>
        <v>373.9</v>
      </c>
      <c r="G617" s="10">
        <f t="shared" si="88"/>
        <v>375.7</v>
      </c>
      <c r="H617" s="39"/>
      <c r="I617" s="39"/>
    </row>
    <row r="618" spans="1:9" ht="90" x14ac:dyDescent="0.25">
      <c r="A618" s="44" t="s">
        <v>701</v>
      </c>
      <c r="B618" s="18" t="s">
        <v>465</v>
      </c>
      <c r="C618" s="6" t="s">
        <v>480</v>
      </c>
      <c r="D618" s="16"/>
      <c r="E618" s="10">
        <f>E619</f>
        <v>623.5</v>
      </c>
      <c r="F618" s="10">
        <f t="shared" si="88"/>
        <v>373.9</v>
      </c>
      <c r="G618" s="10">
        <f t="shared" si="88"/>
        <v>375.7</v>
      </c>
      <c r="H618" s="39"/>
      <c r="I618" s="39"/>
    </row>
    <row r="619" spans="1:9" x14ac:dyDescent="0.25">
      <c r="A619" s="57" t="s">
        <v>41</v>
      </c>
      <c r="B619" s="18" t="s">
        <v>465</v>
      </c>
      <c r="C619" s="6" t="s">
        <v>480</v>
      </c>
      <c r="D619" s="16">
        <v>800</v>
      </c>
      <c r="E619" s="10">
        <v>623.5</v>
      </c>
      <c r="F619" s="10">
        <v>373.9</v>
      </c>
      <c r="G619" s="51">
        <v>375.7</v>
      </c>
      <c r="H619" s="39"/>
      <c r="I619" s="39"/>
    </row>
    <row r="620" spans="1:9" ht="30" x14ac:dyDescent="0.25">
      <c r="A620" s="44" t="s">
        <v>212</v>
      </c>
      <c r="B620" s="6" t="s">
        <v>213</v>
      </c>
      <c r="C620" s="6"/>
      <c r="D620" s="6"/>
      <c r="E620" s="10">
        <f>E621</f>
        <v>70867.8</v>
      </c>
      <c r="F620" s="10">
        <f>F621</f>
        <v>63853.299999999996</v>
      </c>
      <c r="G620" s="10">
        <f>G621</f>
        <v>64802.6</v>
      </c>
      <c r="H620" s="39"/>
      <c r="I620" s="39"/>
    </row>
    <row r="621" spans="1:9" ht="60" x14ac:dyDescent="0.25">
      <c r="A621" s="52" t="s">
        <v>214</v>
      </c>
      <c r="B621" s="6" t="s">
        <v>213</v>
      </c>
      <c r="C621" s="23" t="s">
        <v>215</v>
      </c>
      <c r="D621" s="6"/>
      <c r="E621" s="10">
        <f>E622+E627</f>
        <v>70867.8</v>
      </c>
      <c r="F621" s="10">
        <f>F622+F627</f>
        <v>63853.299999999996</v>
      </c>
      <c r="G621" s="10">
        <f>G622+G627</f>
        <v>64802.6</v>
      </c>
      <c r="H621" s="39"/>
      <c r="I621" s="39"/>
    </row>
    <row r="622" spans="1:9" ht="30" x14ac:dyDescent="0.25">
      <c r="A622" s="59" t="s">
        <v>216</v>
      </c>
      <c r="B622" s="12" t="s">
        <v>213</v>
      </c>
      <c r="C622" s="12" t="s">
        <v>217</v>
      </c>
      <c r="D622" s="6"/>
      <c r="E622" s="10">
        <f>E623</f>
        <v>2808.7</v>
      </c>
      <c r="F622" s="10">
        <f>F623</f>
        <v>418.6</v>
      </c>
      <c r="G622" s="10">
        <f>G623</f>
        <v>420.7</v>
      </c>
      <c r="H622" s="39"/>
      <c r="I622" s="39"/>
    </row>
    <row r="623" spans="1:9" ht="60" x14ac:dyDescent="0.25">
      <c r="A623" s="59" t="s">
        <v>218</v>
      </c>
      <c r="B623" s="12" t="s">
        <v>213</v>
      </c>
      <c r="C623" s="12" t="s">
        <v>219</v>
      </c>
      <c r="D623" s="6"/>
      <c r="E623" s="10">
        <f>E624</f>
        <v>2808.7</v>
      </c>
      <c r="F623" s="10">
        <f t="shared" ref="F623:G623" si="89">F624</f>
        <v>418.6</v>
      </c>
      <c r="G623" s="10">
        <f t="shared" si="89"/>
        <v>420.7</v>
      </c>
      <c r="H623" s="39"/>
      <c r="I623" s="39"/>
    </row>
    <row r="624" spans="1:9" ht="45" x14ac:dyDescent="0.25">
      <c r="A624" s="44" t="s">
        <v>452</v>
      </c>
      <c r="B624" s="12" t="s">
        <v>213</v>
      </c>
      <c r="C624" s="12" t="s">
        <v>451</v>
      </c>
      <c r="D624" s="12"/>
      <c r="E624" s="10">
        <f>E625+E626</f>
        <v>2808.7</v>
      </c>
      <c r="F624" s="10">
        <f>F625</f>
        <v>418.6</v>
      </c>
      <c r="G624" s="10">
        <f>G625</f>
        <v>420.7</v>
      </c>
      <c r="H624" s="39"/>
      <c r="I624" s="39"/>
    </row>
    <row r="625" spans="1:9" ht="45.75" customHeight="1" x14ac:dyDescent="0.25">
      <c r="A625" s="44" t="s">
        <v>540</v>
      </c>
      <c r="B625" s="12" t="s">
        <v>213</v>
      </c>
      <c r="C625" s="12" t="s">
        <v>451</v>
      </c>
      <c r="D625" s="12" t="s">
        <v>47</v>
      </c>
      <c r="E625" s="10">
        <v>79.5</v>
      </c>
      <c r="F625" s="10">
        <v>418.6</v>
      </c>
      <c r="G625" s="51">
        <v>420.7</v>
      </c>
      <c r="H625" s="39"/>
      <c r="I625" s="39"/>
    </row>
    <row r="626" spans="1:9" ht="60" x14ac:dyDescent="0.25">
      <c r="A626" s="44" t="s">
        <v>86</v>
      </c>
      <c r="B626" s="12" t="s">
        <v>213</v>
      </c>
      <c r="C626" s="12" t="s">
        <v>451</v>
      </c>
      <c r="D626" s="12" t="s">
        <v>383</v>
      </c>
      <c r="E626" s="10">
        <v>2729.2</v>
      </c>
      <c r="F626" s="10">
        <v>0</v>
      </c>
      <c r="G626" s="51">
        <v>0</v>
      </c>
      <c r="H626" s="39"/>
      <c r="I626" s="39"/>
    </row>
    <row r="627" spans="1:9" ht="90" x14ac:dyDescent="0.25">
      <c r="A627" s="44" t="s">
        <v>476</v>
      </c>
      <c r="B627" s="6" t="s">
        <v>213</v>
      </c>
      <c r="C627" s="6" t="s">
        <v>477</v>
      </c>
      <c r="D627" s="6"/>
      <c r="E627" s="10">
        <f>E628+E635</f>
        <v>68059.100000000006</v>
      </c>
      <c r="F627" s="10">
        <f>F628+F635</f>
        <v>63434.7</v>
      </c>
      <c r="G627" s="10">
        <f>G628+G635</f>
        <v>64381.9</v>
      </c>
      <c r="H627" s="39"/>
      <c r="I627" s="39"/>
    </row>
    <row r="628" spans="1:9" ht="45" x14ac:dyDescent="0.25">
      <c r="A628" s="44" t="s">
        <v>481</v>
      </c>
      <c r="B628" s="6" t="s">
        <v>213</v>
      </c>
      <c r="C628" s="6" t="s">
        <v>482</v>
      </c>
      <c r="D628" s="6"/>
      <c r="E628" s="10">
        <f>E629+E633</f>
        <v>65543.100000000006</v>
      </c>
      <c r="F628" s="10">
        <f>F629+F633</f>
        <v>61827.7</v>
      </c>
      <c r="G628" s="10">
        <f>G629+G633</f>
        <v>62773.4</v>
      </c>
      <c r="H628" s="39"/>
      <c r="I628" s="39"/>
    </row>
    <row r="629" spans="1:9" ht="75" x14ac:dyDescent="0.25">
      <c r="A629" s="52" t="s">
        <v>39</v>
      </c>
      <c r="B629" s="6" t="s">
        <v>213</v>
      </c>
      <c r="C629" s="6" t="s">
        <v>483</v>
      </c>
      <c r="D629" s="6"/>
      <c r="E629" s="10">
        <f>SUM(E630:E632)</f>
        <v>12072.000000000002</v>
      </c>
      <c r="F629" s="10">
        <f>SUM(F630:F631)</f>
        <v>11664.1</v>
      </c>
      <c r="G629" s="10">
        <f>SUM(G630:G631)</f>
        <v>12119.5</v>
      </c>
      <c r="H629" s="39"/>
      <c r="I629" s="39"/>
    </row>
    <row r="630" spans="1:9" ht="120" x14ac:dyDescent="0.25">
      <c r="A630" s="44" t="s">
        <v>13</v>
      </c>
      <c r="B630" s="6" t="s">
        <v>213</v>
      </c>
      <c r="C630" s="6" t="s">
        <v>483</v>
      </c>
      <c r="D630" s="6" t="s">
        <v>46</v>
      </c>
      <c r="E630" s="10">
        <v>11013.6</v>
      </c>
      <c r="F630" s="10">
        <v>11357.5</v>
      </c>
      <c r="G630" s="51">
        <v>11811.8</v>
      </c>
      <c r="H630" s="39"/>
      <c r="I630" s="39"/>
    </row>
    <row r="631" spans="1:9" ht="45.75" customHeight="1" x14ac:dyDescent="0.25">
      <c r="A631" s="44" t="s">
        <v>540</v>
      </c>
      <c r="B631" s="6" t="s">
        <v>213</v>
      </c>
      <c r="C631" s="6" t="s">
        <v>483</v>
      </c>
      <c r="D631" s="6" t="s">
        <v>47</v>
      </c>
      <c r="E631" s="10">
        <v>360.70000000000005</v>
      </c>
      <c r="F631" s="10">
        <v>306.60000000000002</v>
      </c>
      <c r="G631" s="51">
        <v>307.7</v>
      </c>
      <c r="H631" s="39"/>
      <c r="I631" s="39"/>
    </row>
    <row r="632" spans="1:9" ht="30" x14ac:dyDescent="0.25">
      <c r="A632" s="44" t="s">
        <v>20</v>
      </c>
      <c r="B632" s="6" t="s">
        <v>213</v>
      </c>
      <c r="C632" s="6" t="s">
        <v>483</v>
      </c>
      <c r="D632" s="6" t="s">
        <v>615</v>
      </c>
      <c r="E632" s="10">
        <v>697.7</v>
      </c>
      <c r="F632" s="10">
        <v>0</v>
      </c>
      <c r="G632" s="51">
        <v>0</v>
      </c>
      <c r="H632" s="39"/>
      <c r="I632" s="39"/>
    </row>
    <row r="633" spans="1:9" ht="75" x14ac:dyDescent="0.25">
      <c r="A633" s="52" t="s">
        <v>59</v>
      </c>
      <c r="B633" s="6" t="s">
        <v>213</v>
      </c>
      <c r="C633" s="6" t="s">
        <v>484</v>
      </c>
      <c r="D633" s="6"/>
      <c r="E633" s="10">
        <f>E634</f>
        <v>53471.1</v>
      </c>
      <c r="F633" s="10">
        <f>F634</f>
        <v>50163.6</v>
      </c>
      <c r="G633" s="10">
        <f>G634</f>
        <v>50653.9</v>
      </c>
      <c r="H633" s="39"/>
      <c r="I633" s="39"/>
    </row>
    <row r="634" spans="1:9" ht="60" x14ac:dyDescent="0.25">
      <c r="A634" s="44" t="s">
        <v>86</v>
      </c>
      <c r="B634" s="6" t="s">
        <v>213</v>
      </c>
      <c r="C634" s="6" t="s">
        <v>484</v>
      </c>
      <c r="D634" s="6" t="s">
        <v>383</v>
      </c>
      <c r="E634" s="10">
        <v>53471.1</v>
      </c>
      <c r="F634" s="10">
        <v>50163.6</v>
      </c>
      <c r="G634" s="51">
        <v>50653.9</v>
      </c>
      <c r="H634" s="39"/>
      <c r="I634" s="39"/>
    </row>
    <row r="635" spans="1:9" ht="75" x14ac:dyDescent="0.25">
      <c r="A635" s="44" t="s">
        <v>485</v>
      </c>
      <c r="B635" s="6" t="s">
        <v>213</v>
      </c>
      <c r="C635" s="6" t="s">
        <v>486</v>
      </c>
      <c r="D635" s="6"/>
      <c r="E635" s="10">
        <f>E636</f>
        <v>2516</v>
      </c>
      <c r="F635" s="10">
        <f>F636</f>
        <v>1607</v>
      </c>
      <c r="G635" s="10">
        <f>G636</f>
        <v>1608.5</v>
      </c>
      <c r="H635" s="39"/>
      <c r="I635" s="39"/>
    </row>
    <row r="636" spans="1:9" ht="45" x14ac:dyDescent="0.25">
      <c r="A636" s="52" t="s">
        <v>487</v>
      </c>
      <c r="B636" s="6" t="s">
        <v>213</v>
      </c>
      <c r="C636" s="6" t="s">
        <v>488</v>
      </c>
      <c r="D636" s="7"/>
      <c r="E636" s="10">
        <f>SUM(E637:E638)</f>
        <v>2516</v>
      </c>
      <c r="F636" s="10">
        <f>SUM(F637:F638)</f>
        <v>1607</v>
      </c>
      <c r="G636" s="10">
        <f>SUM(G637:G638)</f>
        <v>1608.5</v>
      </c>
      <c r="H636" s="39"/>
      <c r="I636" s="39"/>
    </row>
    <row r="637" spans="1:9" ht="30" x14ac:dyDescent="0.25">
      <c r="A637" s="44" t="s">
        <v>20</v>
      </c>
      <c r="B637" s="6" t="s">
        <v>213</v>
      </c>
      <c r="C637" s="6" t="s">
        <v>488</v>
      </c>
      <c r="D637" s="7">
        <v>300</v>
      </c>
      <c r="E637" s="10">
        <v>516</v>
      </c>
      <c r="F637" s="10">
        <v>309.5</v>
      </c>
      <c r="G637" s="51">
        <v>311</v>
      </c>
      <c r="H637" s="39"/>
      <c r="I637" s="39"/>
    </row>
    <row r="638" spans="1:9" ht="60" x14ac:dyDescent="0.25">
      <c r="A638" s="44" t="s">
        <v>86</v>
      </c>
      <c r="B638" s="6" t="s">
        <v>213</v>
      </c>
      <c r="C638" s="6" t="s">
        <v>488</v>
      </c>
      <c r="D638" s="7">
        <v>600</v>
      </c>
      <c r="E638" s="10">
        <v>2000</v>
      </c>
      <c r="F638" s="10">
        <v>1297.5</v>
      </c>
      <c r="G638" s="51">
        <v>1297.5</v>
      </c>
      <c r="H638" s="39"/>
      <c r="I638" s="39"/>
    </row>
    <row r="639" spans="1:9" s="40" customFormat="1" x14ac:dyDescent="0.25">
      <c r="A639" s="50" t="s">
        <v>27</v>
      </c>
      <c r="B639" s="5" t="s">
        <v>28</v>
      </c>
      <c r="C639" s="5"/>
      <c r="D639" s="26"/>
      <c r="E639" s="8">
        <f>E640+E644+E671</f>
        <v>409841.8</v>
      </c>
      <c r="F639" s="8">
        <f>F640+F644+F671</f>
        <v>375095.3</v>
      </c>
      <c r="G639" s="8">
        <f>G640+G644+G671</f>
        <v>341269.3</v>
      </c>
    </row>
    <row r="640" spans="1:9" x14ac:dyDescent="0.25">
      <c r="A640" s="44" t="s">
        <v>221</v>
      </c>
      <c r="B640" s="6" t="s">
        <v>222</v>
      </c>
      <c r="C640" s="6"/>
      <c r="D640" s="7"/>
      <c r="E640" s="33">
        <f>E641</f>
        <v>10422.700000000001</v>
      </c>
      <c r="F640" s="33">
        <f t="shared" ref="F640:G642" si="90">F641</f>
        <v>5665.6</v>
      </c>
      <c r="G640" s="33">
        <f t="shared" si="90"/>
        <v>5693.3</v>
      </c>
      <c r="H640" s="39"/>
      <c r="I640" s="39"/>
    </row>
    <row r="641" spans="1:9" x14ac:dyDescent="0.25">
      <c r="A641" s="44" t="s">
        <v>9</v>
      </c>
      <c r="B641" s="6" t="s">
        <v>222</v>
      </c>
      <c r="C641" s="6" t="s">
        <v>10</v>
      </c>
      <c r="D641" s="7"/>
      <c r="E641" s="33">
        <f>E642</f>
        <v>10422.700000000001</v>
      </c>
      <c r="F641" s="33">
        <f t="shared" si="90"/>
        <v>5665.6</v>
      </c>
      <c r="G641" s="33">
        <f t="shared" si="90"/>
        <v>5693.3</v>
      </c>
      <c r="H641" s="39"/>
      <c r="I641" s="39"/>
    </row>
    <row r="642" spans="1:9" ht="30" x14ac:dyDescent="0.25">
      <c r="A642" s="44" t="s">
        <v>223</v>
      </c>
      <c r="B642" s="6" t="s">
        <v>222</v>
      </c>
      <c r="C642" s="6" t="s">
        <v>224</v>
      </c>
      <c r="D642" s="7"/>
      <c r="E642" s="33">
        <f>E643</f>
        <v>10422.700000000001</v>
      </c>
      <c r="F642" s="33">
        <f t="shared" si="90"/>
        <v>5665.6</v>
      </c>
      <c r="G642" s="33">
        <f t="shared" si="90"/>
        <v>5693.3</v>
      </c>
      <c r="H642" s="39"/>
      <c r="I642" s="39"/>
    </row>
    <row r="643" spans="1:9" ht="30" x14ac:dyDescent="0.25">
      <c r="A643" s="44" t="s">
        <v>20</v>
      </c>
      <c r="B643" s="6" t="s">
        <v>222</v>
      </c>
      <c r="C643" s="6" t="s">
        <v>224</v>
      </c>
      <c r="D643" s="7">
        <v>300</v>
      </c>
      <c r="E643" s="33">
        <v>10422.700000000001</v>
      </c>
      <c r="F643" s="33">
        <v>5665.6</v>
      </c>
      <c r="G643" s="51">
        <v>5693.3</v>
      </c>
      <c r="H643" s="39"/>
      <c r="I643" s="39"/>
    </row>
    <row r="644" spans="1:9" ht="30" x14ac:dyDescent="0.25">
      <c r="A644" s="55" t="s">
        <v>29</v>
      </c>
      <c r="B644" s="12" t="s">
        <v>30</v>
      </c>
      <c r="C644" s="6"/>
      <c r="D644" s="7"/>
      <c r="E644" s="33">
        <f>E645+E658</f>
        <v>87998.8</v>
      </c>
      <c r="F644" s="33">
        <f>F645+F658</f>
        <v>43282.7</v>
      </c>
      <c r="G644" s="33">
        <f>G645+G658</f>
        <v>44681.5</v>
      </c>
      <c r="H644" s="39"/>
      <c r="I644" s="39"/>
    </row>
    <row r="645" spans="1:9" x14ac:dyDescent="0.25">
      <c r="A645" s="44" t="s">
        <v>9</v>
      </c>
      <c r="B645" s="6" t="s">
        <v>30</v>
      </c>
      <c r="C645" s="6" t="s">
        <v>10</v>
      </c>
      <c r="D645" s="7"/>
      <c r="E645" s="10">
        <f>E646+E648+E650+E652+E654+E656</f>
        <v>9503.2000000000007</v>
      </c>
      <c r="F645" s="10">
        <f>F646+F648+F650+F652+F654+F656</f>
        <v>10106.399999999998</v>
      </c>
      <c r="G645" s="10">
        <f>G646+G648+G650+G652+G654+G656</f>
        <v>10319.099999999999</v>
      </c>
      <c r="H645" s="39"/>
      <c r="I645" s="39"/>
    </row>
    <row r="646" spans="1:9" ht="45" x14ac:dyDescent="0.25">
      <c r="A646" s="44" t="s">
        <v>225</v>
      </c>
      <c r="B646" s="6" t="s">
        <v>30</v>
      </c>
      <c r="C646" s="6" t="s">
        <v>226</v>
      </c>
      <c r="D646" s="7"/>
      <c r="E646" s="33">
        <f>E647</f>
        <v>2222.5</v>
      </c>
      <c r="F646" s="33">
        <f>F647</f>
        <v>2600.5</v>
      </c>
      <c r="G646" s="33">
        <f>G647</f>
        <v>2810.5</v>
      </c>
      <c r="H646" s="39"/>
      <c r="I646" s="39"/>
    </row>
    <row r="647" spans="1:9" ht="30" x14ac:dyDescent="0.25">
      <c r="A647" s="44" t="s">
        <v>20</v>
      </c>
      <c r="B647" s="6" t="s">
        <v>30</v>
      </c>
      <c r="C647" s="6" t="s">
        <v>226</v>
      </c>
      <c r="D647" s="7">
        <v>300</v>
      </c>
      <c r="E647" s="33">
        <v>2222.5</v>
      </c>
      <c r="F647" s="33">
        <v>2600.5</v>
      </c>
      <c r="G647" s="51">
        <v>2810.5</v>
      </c>
      <c r="H647" s="39"/>
      <c r="I647" s="39"/>
    </row>
    <row r="648" spans="1:9" ht="75" x14ac:dyDescent="0.25">
      <c r="A648" s="44" t="s">
        <v>227</v>
      </c>
      <c r="B648" s="6" t="s">
        <v>30</v>
      </c>
      <c r="C648" s="6" t="s">
        <v>228</v>
      </c>
      <c r="D648" s="7"/>
      <c r="E648" s="33">
        <f>E649</f>
        <v>2034.4999999999998</v>
      </c>
      <c r="F648" s="33">
        <f>F649</f>
        <v>2155.1999999999998</v>
      </c>
      <c r="G648" s="33">
        <f>G649</f>
        <v>2155.1999999999998</v>
      </c>
      <c r="H648" s="39"/>
      <c r="I648" s="39"/>
    </row>
    <row r="649" spans="1:9" ht="30" x14ac:dyDescent="0.25">
      <c r="A649" s="44" t="s">
        <v>20</v>
      </c>
      <c r="B649" s="6" t="s">
        <v>30</v>
      </c>
      <c r="C649" s="6" t="s">
        <v>228</v>
      </c>
      <c r="D649" s="7">
        <v>300</v>
      </c>
      <c r="E649" s="33">
        <v>2034.4999999999998</v>
      </c>
      <c r="F649" s="33">
        <v>2155.1999999999998</v>
      </c>
      <c r="G649" s="51">
        <v>2155.1999999999998</v>
      </c>
      <c r="H649" s="39"/>
      <c r="I649" s="39"/>
    </row>
    <row r="650" spans="1:9" ht="60" x14ac:dyDescent="0.25">
      <c r="A650" s="52" t="s">
        <v>31</v>
      </c>
      <c r="B650" s="6" t="s">
        <v>30</v>
      </c>
      <c r="C650" s="6" t="s">
        <v>32</v>
      </c>
      <c r="D650" s="7"/>
      <c r="E650" s="10">
        <f>E651</f>
        <v>115</v>
      </c>
      <c r="F650" s="10">
        <f>F651</f>
        <v>287.5</v>
      </c>
      <c r="G650" s="10">
        <f>G651</f>
        <v>287.5</v>
      </c>
      <c r="H650" s="39"/>
      <c r="I650" s="39"/>
    </row>
    <row r="651" spans="1:9" ht="30" x14ac:dyDescent="0.25">
      <c r="A651" s="44" t="s">
        <v>20</v>
      </c>
      <c r="B651" s="6" t="s">
        <v>30</v>
      </c>
      <c r="C651" s="6" t="s">
        <v>32</v>
      </c>
      <c r="D651" s="7">
        <v>300</v>
      </c>
      <c r="E651" s="10">
        <v>115</v>
      </c>
      <c r="F651" s="10">
        <v>287.5</v>
      </c>
      <c r="G651" s="51">
        <v>287.5</v>
      </c>
      <c r="H651" s="39"/>
      <c r="I651" s="39"/>
    </row>
    <row r="652" spans="1:9" ht="30" x14ac:dyDescent="0.25">
      <c r="A652" s="44" t="s">
        <v>229</v>
      </c>
      <c r="B652" s="6" t="s">
        <v>30</v>
      </c>
      <c r="C652" s="6" t="s">
        <v>230</v>
      </c>
      <c r="D652" s="7"/>
      <c r="E652" s="33">
        <f>E653</f>
        <v>627.1</v>
      </c>
      <c r="F652" s="33">
        <f>F653</f>
        <v>558.9</v>
      </c>
      <c r="G652" s="33">
        <f>G653</f>
        <v>561.6</v>
      </c>
      <c r="H652" s="39"/>
      <c r="I652" s="39"/>
    </row>
    <row r="653" spans="1:9" ht="60" x14ac:dyDescent="0.25">
      <c r="A653" s="44" t="s">
        <v>86</v>
      </c>
      <c r="B653" s="6" t="s">
        <v>30</v>
      </c>
      <c r="C653" s="6" t="s">
        <v>230</v>
      </c>
      <c r="D653" s="7">
        <v>600</v>
      </c>
      <c r="E653" s="33">
        <v>627.1</v>
      </c>
      <c r="F653" s="33">
        <v>558.9</v>
      </c>
      <c r="G653" s="51">
        <v>561.6</v>
      </c>
      <c r="H653" s="39"/>
      <c r="I653" s="39"/>
    </row>
    <row r="654" spans="1:9" ht="30" x14ac:dyDescent="0.25">
      <c r="A654" s="44" t="s">
        <v>231</v>
      </c>
      <c r="B654" s="6" t="s">
        <v>30</v>
      </c>
      <c r="C654" s="6" t="s">
        <v>232</v>
      </c>
      <c r="D654" s="7"/>
      <c r="E654" s="33">
        <f>E655</f>
        <v>4500</v>
      </c>
      <c r="F654" s="33">
        <f>F655</f>
        <v>4500</v>
      </c>
      <c r="G654" s="33">
        <f>G655</f>
        <v>4500</v>
      </c>
      <c r="H654" s="39"/>
      <c r="I654" s="39"/>
    </row>
    <row r="655" spans="1:9" ht="60" x14ac:dyDescent="0.25">
      <c r="A655" s="44" t="s">
        <v>86</v>
      </c>
      <c r="B655" s="6" t="s">
        <v>30</v>
      </c>
      <c r="C655" s="6" t="s">
        <v>232</v>
      </c>
      <c r="D655" s="7">
        <v>600</v>
      </c>
      <c r="E655" s="33">
        <v>4500</v>
      </c>
      <c r="F655" s="33">
        <v>4500</v>
      </c>
      <c r="G655" s="51">
        <v>4500</v>
      </c>
      <c r="H655" s="39"/>
      <c r="I655" s="39"/>
    </row>
    <row r="656" spans="1:9" ht="121.5" customHeight="1" x14ac:dyDescent="0.25">
      <c r="A656" s="44" t="s">
        <v>233</v>
      </c>
      <c r="B656" s="6" t="s">
        <v>30</v>
      </c>
      <c r="C656" s="6" t="s">
        <v>234</v>
      </c>
      <c r="D656" s="7"/>
      <c r="E656" s="33">
        <f>E657</f>
        <v>4.0999999999999996</v>
      </c>
      <c r="F656" s="33">
        <f>F657</f>
        <v>4.3</v>
      </c>
      <c r="G656" s="33">
        <f>G657</f>
        <v>4.3</v>
      </c>
      <c r="H656" s="39"/>
      <c r="I656" s="39"/>
    </row>
    <row r="657" spans="1:9" x14ac:dyDescent="0.25">
      <c r="A657" s="52" t="s">
        <v>41</v>
      </c>
      <c r="B657" s="6" t="s">
        <v>30</v>
      </c>
      <c r="C657" s="6" t="s">
        <v>234</v>
      </c>
      <c r="D657" s="7">
        <v>800</v>
      </c>
      <c r="E657" s="33">
        <v>4.0999999999999996</v>
      </c>
      <c r="F657" s="33">
        <v>4.3</v>
      </c>
      <c r="G657" s="33">
        <v>4.3</v>
      </c>
      <c r="H657" s="39"/>
      <c r="I657" s="39"/>
    </row>
    <row r="658" spans="1:9" ht="60" x14ac:dyDescent="0.25">
      <c r="A658" s="55" t="s">
        <v>237</v>
      </c>
      <c r="B658" s="12" t="s">
        <v>30</v>
      </c>
      <c r="C658" s="12" t="s">
        <v>238</v>
      </c>
      <c r="D658" s="17"/>
      <c r="E658" s="33">
        <f>E659+E663+E667</f>
        <v>78495.600000000006</v>
      </c>
      <c r="F658" s="33">
        <f>F659+F663+F667</f>
        <v>33176.300000000003</v>
      </c>
      <c r="G658" s="33">
        <f>G659+G663+G667</f>
        <v>34362.400000000001</v>
      </c>
      <c r="H658" s="39"/>
      <c r="I658" s="39"/>
    </row>
    <row r="659" spans="1:9" ht="60" x14ac:dyDescent="0.25">
      <c r="A659" s="55" t="s">
        <v>509</v>
      </c>
      <c r="B659" s="12" t="s">
        <v>30</v>
      </c>
      <c r="C659" s="12" t="s">
        <v>510</v>
      </c>
      <c r="D659" s="17"/>
      <c r="E659" s="33">
        <f>E660</f>
        <v>1705.4</v>
      </c>
      <c r="F659" s="33">
        <f t="shared" ref="F659:G661" si="91">F660</f>
        <v>299.89999999999998</v>
      </c>
      <c r="G659" s="33">
        <f t="shared" si="91"/>
        <v>301.3</v>
      </c>
      <c r="H659" s="39"/>
      <c r="I659" s="39"/>
    </row>
    <row r="660" spans="1:9" ht="75" x14ac:dyDescent="0.25">
      <c r="A660" s="55" t="s">
        <v>511</v>
      </c>
      <c r="B660" s="12" t="s">
        <v>30</v>
      </c>
      <c r="C660" s="12" t="s">
        <v>512</v>
      </c>
      <c r="D660" s="17"/>
      <c r="E660" s="33">
        <f>E661</f>
        <v>1705.4</v>
      </c>
      <c r="F660" s="33">
        <f t="shared" si="91"/>
        <v>299.89999999999998</v>
      </c>
      <c r="G660" s="33">
        <f t="shared" si="91"/>
        <v>301.3</v>
      </c>
      <c r="H660" s="39"/>
      <c r="I660" s="39"/>
    </row>
    <row r="661" spans="1:9" ht="113.25" customHeight="1" x14ac:dyDescent="0.25">
      <c r="A661" s="55" t="s">
        <v>513</v>
      </c>
      <c r="B661" s="12" t="s">
        <v>514</v>
      </c>
      <c r="C661" s="12" t="s">
        <v>515</v>
      </c>
      <c r="D661" s="17"/>
      <c r="E661" s="33">
        <f>E662</f>
        <v>1705.4</v>
      </c>
      <c r="F661" s="33">
        <f t="shared" si="91"/>
        <v>299.89999999999998</v>
      </c>
      <c r="G661" s="33">
        <f t="shared" si="91"/>
        <v>301.3</v>
      </c>
      <c r="H661" s="39"/>
      <c r="I661" s="39"/>
    </row>
    <row r="662" spans="1:9" ht="30" x14ac:dyDescent="0.25">
      <c r="A662" s="44" t="s">
        <v>20</v>
      </c>
      <c r="B662" s="12" t="s">
        <v>514</v>
      </c>
      <c r="C662" s="12" t="s">
        <v>515</v>
      </c>
      <c r="D662" s="17">
        <v>300</v>
      </c>
      <c r="E662" s="33">
        <v>1705.4</v>
      </c>
      <c r="F662" s="33">
        <v>299.89999999999998</v>
      </c>
      <c r="G662" s="33">
        <v>301.3</v>
      </c>
      <c r="H662" s="39"/>
      <c r="I662" s="39"/>
    </row>
    <row r="663" spans="1:9" ht="30" x14ac:dyDescent="0.25">
      <c r="A663" s="55" t="s">
        <v>516</v>
      </c>
      <c r="B663" s="12" t="s">
        <v>30</v>
      </c>
      <c r="C663" s="12" t="s">
        <v>517</v>
      </c>
      <c r="D663" s="17"/>
      <c r="E663" s="33">
        <f>E664</f>
        <v>8840.2000000000007</v>
      </c>
      <c r="F663" s="33">
        <f t="shared" ref="F663:G665" si="92">F664</f>
        <v>22476.400000000001</v>
      </c>
      <c r="G663" s="33">
        <f t="shared" si="92"/>
        <v>23661.100000000002</v>
      </c>
      <c r="H663" s="39"/>
      <c r="I663" s="39"/>
    </row>
    <row r="664" spans="1:9" ht="90" x14ac:dyDescent="0.25">
      <c r="A664" s="55" t="s">
        <v>518</v>
      </c>
      <c r="B664" s="12" t="s">
        <v>30</v>
      </c>
      <c r="C664" s="12" t="s">
        <v>519</v>
      </c>
      <c r="D664" s="17"/>
      <c r="E664" s="33">
        <f>E665</f>
        <v>8840.2000000000007</v>
      </c>
      <c r="F664" s="33">
        <f t="shared" si="92"/>
        <v>22476.400000000001</v>
      </c>
      <c r="G664" s="33">
        <f t="shared" si="92"/>
        <v>23661.100000000002</v>
      </c>
      <c r="H664" s="39"/>
      <c r="I664" s="39"/>
    </row>
    <row r="665" spans="1:9" ht="32.25" customHeight="1" x14ac:dyDescent="0.25">
      <c r="A665" s="55" t="s">
        <v>520</v>
      </c>
      <c r="B665" s="12" t="s">
        <v>30</v>
      </c>
      <c r="C665" s="12" t="s">
        <v>521</v>
      </c>
      <c r="D665" s="17"/>
      <c r="E665" s="33">
        <f>E666</f>
        <v>8840.2000000000007</v>
      </c>
      <c r="F665" s="33">
        <f t="shared" si="92"/>
        <v>22476.400000000001</v>
      </c>
      <c r="G665" s="33">
        <f t="shared" si="92"/>
        <v>23661.100000000002</v>
      </c>
      <c r="H665" s="39"/>
      <c r="I665" s="39"/>
    </row>
    <row r="666" spans="1:9" ht="30.75" customHeight="1" x14ac:dyDescent="0.25">
      <c r="A666" s="44" t="s">
        <v>20</v>
      </c>
      <c r="B666" s="12" t="s">
        <v>30</v>
      </c>
      <c r="C666" s="12" t="s">
        <v>521</v>
      </c>
      <c r="D666" s="17">
        <v>300</v>
      </c>
      <c r="E666" s="33">
        <v>8840.2000000000007</v>
      </c>
      <c r="F666" s="33">
        <v>22476.400000000001</v>
      </c>
      <c r="G666" s="33">
        <v>23661.100000000002</v>
      </c>
      <c r="H666" s="39"/>
      <c r="I666" s="39"/>
    </row>
    <row r="667" spans="1:9" ht="75" x14ac:dyDescent="0.25">
      <c r="A667" s="71" t="s">
        <v>522</v>
      </c>
      <c r="B667" s="12" t="s">
        <v>30</v>
      </c>
      <c r="C667" s="12" t="s">
        <v>523</v>
      </c>
      <c r="D667" s="17"/>
      <c r="E667" s="33">
        <f>E668</f>
        <v>67950</v>
      </c>
      <c r="F667" s="33">
        <f t="shared" ref="F667:G669" si="93">F668</f>
        <v>10400</v>
      </c>
      <c r="G667" s="33">
        <f t="shared" si="93"/>
        <v>10400</v>
      </c>
      <c r="H667" s="39"/>
      <c r="I667" s="39"/>
    </row>
    <row r="668" spans="1:9" ht="60" x14ac:dyDescent="0.25">
      <c r="A668" s="71" t="s">
        <v>524</v>
      </c>
      <c r="B668" s="12" t="s">
        <v>30</v>
      </c>
      <c r="C668" s="12" t="s">
        <v>525</v>
      </c>
      <c r="D668" s="17"/>
      <c r="E668" s="33">
        <f>E669</f>
        <v>67950</v>
      </c>
      <c r="F668" s="33">
        <f t="shared" si="93"/>
        <v>10400</v>
      </c>
      <c r="G668" s="33">
        <f t="shared" si="93"/>
        <v>10400</v>
      </c>
      <c r="H668" s="39"/>
      <c r="I668" s="39"/>
    </row>
    <row r="669" spans="1:9" ht="150" x14ac:dyDescent="0.25">
      <c r="A669" s="71" t="s">
        <v>526</v>
      </c>
      <c r="B669" s="12" t="s">
        <v>30</v>
      </c>
      <c r="C669" s="41" t="s">
        <v>527</v>
      </c>
      <c r="D669" s="17"/>
      <c r="E669" s="33">
        <f>E670</f>
        <v>67950</v>
      </c>
      <c r="F669" s="33">
        <f t="shared" si="93"/>
        <v>10400</v>
      </c>
      <c r="G669" s="33">
        <f t="shared" si="93"/>
        <v>10400</v>
      </c>
      <c r="H669" s="39"/>
      <c r="I669" s="39"/>
    </row>
    <row r="670" spans="1:9" ht="30" x14ac:dyDescent="0.25">
      <c r="A670" s="44" t="s">
        <v>20</v>
      </c>
      <c r="B670" s="12" t="s">
        <v>30</v>
      </c>
      <c r="C670" s="41" t="s">
        <v>527</v>
      </c>
      <c r="D670" s="17">
        <v>300</v>
      </c>
      <c r="E670" s="33">
        <v>67950</v>
      </c>
      <c r="F670" s="33">
        <v>10400</v>
      </c>
      <c r="G670" s="33">
        <v>10400</v>
      </c>
      <c r="H670" s="39"/>
      <c r="I670" s="39"/>
    </row>
    <row r="671" spans="1:9" x14ac:dyDescent="0.25">
      <c r="A671" s="55" t="s">
        <v>235</v>
      </c>
      <c r="B671" s="12" t="s">
        <v>236</v>
      </c>
      <c r="C671" s="12"/>
      <c r="D671" s="12"/>
      <c r="E671" s="10">
        <f>E672+E684</f>
        <v>311420.3</v>
      </c>
      <c r="F671" s="10">
        <f>F672+F684</f>
        <v>326147</v>
      </c>
      <c r="G671" s="10">
        <f>G672+G684</f>
        <v>290894.5</v>
      </c>
      <c r="H671" s="39"/>
      <c r="I671" s="39"/>
    </row>
    <row r="672" spans="1:9" ht="60" x14ac:dyDescent="0.25">
      <c r="A672" s="55" t="s">
        <v>237</v>
      </c>
      <c r="B672" s="12" t="s">
        <v>236</v>
      </c>
      <c r="C672" s="12" t="s">
        <v>238</v>
      </c>
      <c r="D672" s="12"/>
      <c r="E672" s="10">
        <f t="shared" ref="E672:G673" si="94">E673</f>
        <v>151693.5</v>
      </c>
      <c r="F672" s="10">
        <f t="shared" si="94"/>
        <v>122069.9</v>
      </c>
      <c r="G672" s="10">
        <f t="shared" si="94"/>
        <v>86604.5</v>
      </c>
      <c r="H672" s="39"/>
      <c r="I672" s="39"/>
    </row>
    <row r="673" spans="1:9" ht="105" x14ac:dyDescent="0.25">
      <c r="A673" s="44" t="s">
        <v>239</v>
      </c>
      <c r="B673" s="12" t="s">
        <v>236</v>
      </c>
      <c r="C673" s="6" t="s">
        <v>240</v>
      </c>
      <c r="D673" s="12"/>
      <c r="E673" s="10">
        <f t="shared" si="94"/>
        <v>151693.5</v>
      </c>
      <c r="F673" s="10">
        <f t="shared" si="94"/>
        <v>122069.9</v>
      </c>
      <c r="G673" s="10">
        <f t="shared" si="94"/>
        <v>86604.5</v>
      </c>
      <c r="H673" s="39"/>
      <c r="I673" s="39"/>
    </row>
    <row r="674" spans="1:9" ht="105" x14ac:dyDescent="0.25">
      <c r="A674" s="52" t="s">
        <v>241</v>
      </c>
      <c r="B674" s="12" t="s">
        <v>236</v>
      </c>
      <c r="C674" s="6" t="s">
        <v>242</v>
      </c>
      <c r="D674" s="12"/>
      <c r="E674" s="10">
        <f>E678+E680+E682+E675</f>
        <v>151693.5</v>
      </c>
      <c r="F674" s="10">
        <f>F678+F680+F682+F675</f>
        <v>122069.9</v>
      </c>
      <c r="G674" s="10">
        <f>G678+G680+G682+G675</f>
        <v>86604.5</v>
      </c>
      <c r="H674" s="39"/>
      <c r="I674" s="39"/>
    </row>
    <row r="675" spans="1:9" ht="105" x14ac:dyDescent="0.25">
      <c r="A675" s="59" t="s">
        <v>532</v>
      </c>
      <c r="B675" s="12" t="s">
        <v>236</v>
      </c>
      <c r="C675" s="6" t="s">
        <v>533</v>
      </c>
      <c r="D675" s="12"/>
      <c r="E675" s="33">
        <f>E676+E677</f>
        <v>114935.6</v>
      </c>
      <c r="F675" s="33">
        <f>F676</f>
        <v>85688.499999999985</v>
      </c>
      <c r="G675" s="33">
        <f>G676</f>
        <v>85688.5</v>
      </c>
      <c r="H675" s="39"/>
      <c r="I675" s="39"/>
    </row>
    <row r="676" spans="1:9" ht="45" x14ac:dyDescent="0.25">
      <c r="A676" s="59" t="s">
        <v>79</v>
      </c>
      <c r="B676" s="12" t="s">
        <v>236</v>
      </c>
      <c r="C676" s="6" t="s">
        <v>533</v>
      </c>
      <c r="D676" s="12" t="s">
        <v>220</v>
      </c>
      <c r="E676" s="33">
        <v>109831.6</v>
      </c>
      <c r="F676" s="33">
        <v>85688.499999999985</v>
      </c>
      <c r="G676" s="33">
        <v>85688.5</v>
      </c>
      <c r="H676" s="39"/>
      <c r="I676" s="39"/>
    </row>
    <row r="677" spans="1:9" x14ac:dyDescent="0.25">
      <c r="A677" s="91" t="s">
        <v>41</v>
      </c>
      <c r="B677" s="89" t="s">
        <v>236</v>
      </c>
      <c r="C677" s="86" t="s">
        <v>533</v>
      </c>
      <c r="D677" s="89" t="s">
        <v>673</v>
      </c>
      <c r="E677" s="33">
        <v>5104</v>
      </c>
      <c r="F677" s="33">
        <v>0</v>
      </c>
      <c r="G677" s="33">
        <v>0</v>
      </c>
      <c r="H677" s="39"/>
      <c r="I677" s="39"/>
    </row>
    <row r="678" spans="1:9" ht="119.25" customHeight="1" x14ac:dyDescent="0.25">
      <c r="A678" s="62" t="s">
        <v>243</v>
      </c>
      <c r="B678" s="6" t="s">
        <v>236</v>
      </c>
      <c r="C678" s="24" t="s">
        <v>244</v>
      </c>
      <c r="D678" s="7"/>
      <c r="E678" s="10">
        <f>E679</f>
        <v>602.9</v>
      </c>
      <c r="F678" s="10">
        <f>F679</f>
        <v>401.9</v>
      </c>
      <c r="G678" s="10">
        <f>G679</f>
        <v>401.9</v>
      </c>
      <c r="H678" s="39"/>
      <c r="I678" s="39"/>
    </row>
    <row r="679" spans="1:9" ht="30" x14ac:dyDescent="0.25">
      <c r="A679" s="44" t="s">
        <v>20</v>
      </c>
      <c r="B679" s="6" t="s">
        <v>236</v>
      </c>
      <c r="C679" s="24" t="s">
        <v>244</v>
      </c>
      <c r="D679" s="7">
        <v>300</v>
      </c>
      <c r="E679" s="10">
        <v>602.9</v>
      </c>
      <c r="F679" s="10">
        <v>401.9</v>
      </c>
      <c r="G679" s="10">
        <v>401.9</v>
      </c>
      <c r="H679" s="39"/>
      <c r="I679" s="39"/>
    </row>
    <row r="680" spans="1:9" ht="75" customHeight="1" x14ac:dyDescent="0.25">
      <c r="A680" s="62" t="s">
        <v>528</v>
      </c>
      <c r="B680" s="12" t="s">
        <v>236</v>
      </c>
      <c r="C680" s="6" t="s">
        <v>529</v>
      </c>
      <c r="D680" s="12"/>
      <c r="E680" s="33">
        <f>E681</f>
        <v>901.1</v>
      </c>
      <c r="F680" s="33">
        <f>F681</f>
        <v>725.6</v>
      </c>
      <c r="G680" s="33">
        <f>G681</f>
        <v>514.09999999999991</v>
      </c>
      <c r="H680" s="39"/>
      <c r="I680" s="39"/>
    </row>
    <row r="681" spans="1:9" ht="45.75" customHeight="1" x14ac:dyDescent="0.25">
      <c r="A681" s="44" t="s">
        <v>540</v>
      </c>
      <c r="B681" s="12" t="s">
        <v>236</v>
      </c>
      <c r="C681" s="6" t="s">
        <v>529</v>
      </c>
      <c r="D681" s="12" t="s">
        <v>47</v>
      </c>
      <c r="E681" s="33">
        <v>901.1</v>
      </c>
      <c r="F681" s="33">
        <v>725.6</v>
      </c>
      <c r="G681" s="33">
        <v>514.09999999999991</v>
      </c>
      <c r="H681" s="39"/>
      <c r="I681" s="39"/>
    </row>
    <row r="682" spans="1:9" ht="195" x14ac:dyDescent="0.25">
      <c r="A682" s="44" t="s">
        <v>530</v>
      </c>
      <c r="B682" s="12" t="s">
        <v>236</v>
      </c>
      <c r="C682" s="6" t="s">
        <v>531</v>
      </c>
      <c r="D682" s="12"/>
      <c r="E682" s="10">
        <f>E683</f>
        <v>35253.9</v>
      </c>
      <c r="F682" s="10">
        <f>F683</f>
        <v>35253.9</v>
      </c>
      <c r="G682" s="10">
        <f>G683</f>
        <v>0</v>
      </c>
      <c r="H682" s="39"/>
      <c r="I682" s="39"/>
    </row>
    <row r="683" spans="1:9" ht="45" x14ac:dyDescent="0.25">
      <c r="A683" s="59" t="s">
        <v>79</v>
      </c>
      <c r="B683" s="12" t="s">
        <v>236</v>
      </c>
      <c r="C683" s="6" t="s">
        <v>531</v>
      </c>
      <c r="D683" s="12" t="s">
        <v>220</v>
      </c>
      <c r="E683" s="10">
        <v>35253.9</v>
      </c>
      <c r="F683" s="10">
        <v>35253.9</v>
      </c>
      <c r="G683" s="10">
        <v>0</v>
      </c>
      <c r="H683" s="39"/>
      <c r="I683" s="39"/>
    </row>
    <row r="684" spans="1:9" ht="41.25" customHeight="1" x14ac:dyDescent="0.25">
      <c r="A684" s="44" t="s">
        <v>182</v>
      </c>
      <c r="B684" s="6" t="s">
        <v>236</v>
      </c>
      <c r="C684" s="6" t="s">
        <v>183</v>
      </c>
      <c r="D684" s="6"/>
      <c r="E684" s="10">
        <f>E685+E691</f>
        <v>159726.79999999999</v>
      </c>
      <c r="F684" s="10">
        <f>F685+F691</f>
        <v>204077.1</v>
      </c>
      <c r="G684" s="10">
        <f>G685+G691</f>
        <v>204290</v>
      </c>
      <c r="H684" s="39"/>
      <c r="I684" s="39"/>
    </row>
    <row r="685" spans="1:9" ht="59.25" customHeight="1" x14ac:dyDescent="0.25">
      <c r="A685" s="52" t="s">
        <v>184</v>
      </c>
      <c r="B685" s="6" t="s">
        <v>236</v>
      </c>
      <c r="C685" s="6" t="s">
        <v>185</v>
      </c>
      <c r="D685" s="6"/>
      <c r="E685" s="10">
        <f t="shared" ref="E685:G686" si="95">E686</f>
        <v>104010</v>
      </c>
      <c r="F685" s="10">
        <f t="shared" si="95"/>
        <v>138385.1</v>
      </c>
      <c r="G685" s="10">
        <f t="shared" si="95"/>
        <v>138385.1</v>
      </c>
      <c r="H685" s="39"/>
      <c r="I685" s="39"/>
    </row>
    <row r="686" spans="1:9" ht="72.75" customHeight="1" x14ac:dyDescent="0.25">
      <c r="A686" s="52" t="s">
        <v>376</v>
      </c>
      <c r="B686" s="6" t="s">
        <v>236</v>
      </c>
      <c r="C686" s="6" t="s">
        <v>377</v>
      </c>
      <c r="D686" s="6"/>
      <c r="E686" s="10">
        <f t="shared" si="95"/>
        <v>104010</v>
      </c>
      <c r="F686" s="10">
        <f t="shared" si="95"/>
        <v>138385.1</v>
      </c>
      <c r="G686" s="10">
        <f t="shared" si="95"/>
        <v>138385.1</v>
      </c>
      <c r="H686" s="39"/>
      <c r="I686" s="39"/>
    </row>
    <row r="687" spans="1:9" ht="120" x14ac:dyDescent="0.25">
      <c r="A687" s="79" t="s">
        <v>427</v>
      </c>
      <c r="B687" s="6" t="s">
        <v>236</v>
      </c>
      <c r="C687" s="6" t="s">
        <v>428</v>
      </c>
      <c r="D687" s="7"/>
      <c r="E687" s="10">
        <f>SUM(E688:E690)</f>
        <v>104010</v>
      </c>
      <c r="F687" s="10">
        <f>SUM(F688:F690)</f>
        <v>138385.1</v>
      </c>
      <c r="G687" s="10">
        <f>SUM(G688:G690)</f>
        <v>138385.1</v>
      </c>
      <c r="H687" s="39"/>
      <c r="I687" s="39"/>
    </row>
    <row r="688" spans="1:9" ht="45.75" customHeight="1" x14ac:dyDescent="0.25">
      <c r="A688" s="9" t="s">
        <v>540</v>
      </c>
      <c r="B688" s="6" t="s">
        <v>236</v>
      </c>
      <c r="C688" s="6" t="s">
        <v>428</v>
      </c>
      <c r="D688" s="7">
        <v>200</v>
      </c>
      <c r="E688" s="10">
        <v>14</v>
      </c>
      <c r="F688" s="10">
        <v>14</v>
      </c>
      <c r="G688" s="51">
        <v>14</v>
      </c>
      <c r="H688" s="39"/>
      <c r="I688" s="39"/>
    </row>
    <row r="689" spans="1:9" ht="30" x14ac:dyDescent="0.25">
      <c r="A689" s="9" t="s">
        <v>20</v>
      </c>
      <c r="B689" s="6" t="s">
        <v>236</v>
      </c>
      <c r="C689" s="6" t="s">
        <v>428</v>
      </c>
      <c r="D689" s="7">
        <v>300</v>
      </c>
      <c r="E689" s="10">
        <v>1910</v>
      </c>
      <c r="F689" s="10">
        <v>1910</v>
      </c>
      <c r="G689" s="51">
        <v>1910</v>
      </c>
      <c r="H689" s="39"/>
      <c r="I689" s="39"/>
    </row>
    <row r="690" spans="1:9" ht="60" x14ac:dyDescent="0.25">
      <c r="A690" s="44" t="s">
        <v>86</v>
      </c>
      <c r="B690" s="6" t="s">
        <v>236</v>
      </c>
      <c r="C690" s="6" t="s">
        <v>428</v>
      </c>
      <c r="D690" s="7">
        <v>600</v>
      </c>
      <c r="E690" s="10">
        <v>102086</v>
      </c>
      <c r="F690" s="10">
        <v>136461.1</v>
      </c>
      <c r="G690" s="51">
        <v>136461.1</v>
      </c>
      <c r="H690" s="39"/>
      <c r="I690" s="39"/>
    </row>
    <row r="691" spans="1:9" ht="30" x14ac:dyDescent="0.25">
      <c r="A691" s="52" t="s">
        <v>415</v>
      </c>
      <c r="B691" s="6" t="s">
        <v>236</v>
      </c>
      <c r="C691" s="6" t="s">
        <v>416</v>
      </c>
      <c r="D691" s="6"/>
      <c r="E691" s="10">
        <f>E692</f>
        <v>55716.800000000003</v>
      </c>
      <c r="F691" s="10">
        <f>F692</f>
        <v>65692</v>
      </c>
      <c r="G691" s="10">
        <f>G692</f>
        <v>65904.899999999994</v>
      </c>
      <c r="H691" s="39"/>
      <c r="I691" s="39"/>
    </row>
    <row r="692" spans="1:9" ht="60" x14ac:dyDescent="0.25">
      <c r="A692" s="59" t="s">
        <v>431</v>
      </c>
      <c r="B692" s="6" t="s">
        <v>236</v>
      </c>
      <c r="C692" s="6" t="s">
        <v>432</v>
      </c>
      <c r="D692" s="6"/>
      <c r="E692" s="10">
        <f>E693+E696+E699</f>
        <v>55716.800000000003</v>
      </c>
      <c r="F692" s="10">
        <f>F693+F696+F699</f>
        <v>65692</v>
      </c>
      <c r="G692" s="10">
        <f>G693+G696+G699</f>
        <v>65904.899999999994</v>
      </c>
      <c r="H692" s="39"/>
      <c r="I692" s="39"/>
    </row>
    <row r="693" spans="1:9" ht="90" x14ac:dyDescent="0.25">
      <c r="A693" s="44" t="s">
        <v>433</v>
      </c>
      <c r="B693" s="6" t="s">
        <v>236</v>
      </c>
      <c r="C693" s="6" t="s">
        <v>434</v>
      </c>
      <c r="D693" s="7"/>
      <c r="E693" s="10">
        <f>SUM(E694:E695)</f>
        <v>5298.6</v>
      </c>
      <c r="F693" s="10">
        <f>SUM(F694:F695)</f>
        <v>8449.6999999999989</v>
      </c>
      <c r="G693" s="10">
        <f>SUM(G694:G695)</f>
        <v>8662.6</v>
      </c>
      <c r="H693" s="39"/>
      <c r="I693" s="39"/>
    </row>
    <row r="694" spans="1:9" ht="45.75" customHeight="1" x14ac:dyDescent="0.25">
      <c r="A694" s="44" t="s">
        <v>540</v>
      </c>
      <c r="B694" s="6" t="s">
        <v>236</v>
      </c>
      <c r="C694" s="6" t="s">
        <v>434</v>
      </c>
      <c r="D694" s="7">
        <v>200</v>
      </c>
      <c r="E694" s="10">
        <v>81.5</v>
      </c>
      <c r="F694" s="10">
        <v>84.4</v>
      </c>
      <c r="G694" s="51">
        <v>86.6</v>
      </c>
      <c r="H694" s="39"/>
      <c r="I694" s="39"/>
    </row>
    <row r="695" spans="1:9" ht="30" x14ac:dyDescent="0.25">
      <c r="A695" s="44" t="s">
        <v>20</v>
      </c>
      <c r="B695" s="6" t="s">
        <v>236</v>
      </c>
      <c r="C695" s="6" t="s">
        <v>434</v>
      </c>
      <c r="D695" s="7">
        <v>300</v>
      </c>
      <c r="E695" s="10">
        <v>5217.1000000000004</v>
      </c>
      <c r="F695" s="10">
        <v>8365.2999999999993</v>
      </c>
      <c r="G695" s="51">
        <v>8576</v>
      </c>
      <c r="H695" s="39"/>
      <c r="I695" s="39"/>
    </row>
    <row r="696" spans="1:9" ht="150" x14ac:dyDescent="0.25">
      <c r="A696" s="44" t="s">
        <v>435</v>
      </c>
      <c r="B696" s="6" t="s">
        <v>236</v>
      </c>
      <c r="C696" s="6" t="s">
        <v>436</v>
      </c>
      <c r="D696" s="7"/>
      <c r="E696" s="10">
        <f>SUM(E697:E698)</f>
        <v>153.20000000000002</v>
      </c>
      <c r="F696" s="10">
        <f>SUM(F697:F698)</f>
        <v>350.3</v>
      </c>
      <c r="G696" s="10">
        <f>SUM(G697:G698)</f>
        <v>350.3</v>
      </c>
      <c r="H696" s="39"/>
      <c r="I696" s="39"/>
    </row>
    <row r="697" spans="1:9" ht="45.75" customHeight="1" x14ac:dyDescent="0.25">
      <c r="A697" s="44" t="s">
        <v>540</v>
      </c>
      <c r="B697" s="6" t="s">
        <v>236</v>
      </c>
      <c r="C697" s="6" t="s">
        <v>436</v>
      </c>
      <c r="D697" s="7">
        <v>200</v>
      </c>
      <c r="E697" s="10">
        <v>3.4000000000000004</v>
      </c>
      <c r="F697" s="10">
        <v>3.5</v>
      </c>
      <c r="G697" s="51">
        <v>3.5</v>
      </c>
      <c r="H697" s="39"/>
      <c r="I697" s="39"/>
    </row>
    <row r="698" spans="1:9" ht="30" x14ac:dyDescent="0.25">
      <c r="A698" s="44" t="s">
        <v>20</v>
      </c>
      <c r="B698" s="6" t="s">
        <v>236</v>
      </c>
      <c r="C698" s="6" t="s">
        <v>436</v>
      </c>
      <c r="D698" s="7">
        <v>300</v>
      </c>
      <c r="E698" s="10">
        <v>149.80000000000001</v>
      </c>
      <c r="F698" s="10">
        <v>346.8</v>
      </c>
      <c r="G698" s="51">
        <v>346.8</v>
      </c>
      <c r="H698" s="39"/>
      <c r="I698" s="39"/>
    </row>
    <row r="699" spans="1:9" ht="135" x14ac:dyDescent="0.25">
      <c r="A699" s="44" t="s">
        <v>439</v>
      </c>
      <c r="B699" s="6" t="s">
        <v>236</v>
      </c>
      <c r="C699" s="6" t="s">
        <v>440</v>
      </c>
      <c r="D699" s="7"/>
      <c r="E699" s="10">
        <f>SUM(E700:E701)</f>
        <v>50265</v>
      </c>
      <c r="F699" s="10">
        <f>SUM(F700:F701)</f>
        <v>56892</v>
      </c>
      <c r="G699" s="10">
        <f>SUM(G700:G701)</f>
        <v>56892</v>
      </c>
      <c r="H699" s="39"/>
      <c r="I699" s="39"/>
    </row>
    <row r="700" spans="1:9" ht="45.75" customHeight="1" x14ac:dyDescent="0.25">
      <c r="A700" s="44" t="s">
        <v>540</v>
      </c>
      <c r="B700" s="6" t="s">
        <v>236</v>
      </c>
      <c r="C700" s="6" t="s">
        <v>440</v>
      </c>
      <c r="D700" s="7">
        <v>200</v>
      </c>
      <c r="E700" s="10">
        <v>400</v>
      </c>
      <c r="F700" s="10">
        <v>500</v>
      </c>
      <c r="G700" s="51">
        <v>500</v>
      </c>
      <c r="H700" s="39"/>
      <c r="I700" s="39"/>
    </row>
    <row r="701" spans="1:9" ht="30" x14ac:dyDescent="0.25">
      <c r="A701" s="44" t="s">
        <v>20</v>
      </c>
      <c r="B701" s="6" t="s">
        <v>236</v>
      </c>
      <c r="C701" s="6" t="s">
        <v>440</v>
      </c>
      <c r="D701" s="7">
        <v>300</v>
      </c>
      <c r="E701" s="10">
        <v>49865</v>
      </c>
      <c r="F701" s="10">
        <v>56392</v>
      </c>
      <c r="G701" s="51">
        <v>56392</v>
      </c>
      <c r="H701" s="39"/>
      <c r="I701" s="39"/>
    </row>
    <row r="702" spans="1:9" s="40" customFormat="1" ht="21" customHeight="1" x14ac:dyDescent="0.25">
      <c r="A702" s="50" t="s">
        <v>245</v>
      </c>
      <c r="B702" s="5" t="s">
        <v>246</v>
      </c>
      <c r="C702" s="5"/>
      <c r="D702" s="26"/>
      <c r="E702" s="8">
        <f>E703+E710</f>
        <v>108668.79999999999</v>
      </c>
      <c r="F702" s="8">
        <f>F703+F710</f>
        <v>65367.4</v>
      </c>
      <c r="G702" s="8">
        <f>G703+G710</f>
        <v>67029.5</v>
      </c>
    </row>
    <row r="703" spans="1:9" x14ac:dyDescent="0.25">
      <c r="A703" s="44" t="s">
        <v>247</v>
      </c>
      <c r="B703" s="6" t="s">
        <v>248</v>
      </c>
      <c r="C703" s="6"/>
      <c r="D703" s="7"/>
      <c r="E703" s="33">
        <f t="shared" ref="E703:G704" si="96">E704</f>
        <v>62629.2</v>
      </c>
      <c r="F703" s="33">
        <f t="shared" si="96"/>
        <v>59017.3</v>
      </c>
      <c r="G703" s="33">
        <f t="shared" si="96"/>
        <v>60648.3</v>
      </c>
      <c r="H703" s="39"/>
      <c r="I703" s="39"/>
    </row>
    <row r="704" spans="1:9" ht="50.25" customHeight="1" x14ac:dyDescent="0.25">
      <c r="A704" s="44" t="s">
        <v>249</v>
      </c>
      <c r="B704" s="6" t="s">
        <v>248</v>
      </c>
      <c r="C704" s="6" t="s">
        <v>250</v>
      </c>
      <c r="D704" s="7"/>
      <c r="E704" s="33">
        <f t="shared" si="96"/>
        <v>62629.2</v>
      </c>
      <c r="F704" s="33">
        <f t="shared" si="96"/>
        <v>59017.3</v>
      </c>
      <c r="G704" s="33">
        <f t="shared" si="96"/>
        <v>60648.3</v>
      </c>
      <c r="H704" s="39"/>
      <c r="I704" s="39"/>
    </row>
    <row r="705" spans="1:9" ht="75" x14ac:dyDescent="0.25">
      <c r="A705" s="44" t="s">
        <v>251</v>
      </c>
      <c r="B705" s="6" t="s">
        <v>248</v>
      </c>
      <c r="C705" s="6" t="s">
        <v>252</v>
      </c>
      <c r="D705" s="7"/>
      <c r="E705" s="33">
        <f>E706+E708</f>
        <v>62629.2</v>
      </c>
      <c r="F705" s="33">
        <f>F706+F708</f>
        <v>59017.3</v>
      </c>
      <c r="G705" s="33">
        <f>G706+G708</f>
        <v>60648.3</v>
      </c>
      <c r="H705" s="39"/>
      <c r="I705" s="39"/>
    </row>
    <row r="706" spans="1:9" ht="75" x14ac:dyDescent="0.25">
      <c r="A706" s="44" t="s">
        <v>85</v>
      </c>
      <c r="B706" s="6" t="s">
        <v>248</v>
      </c>
      <c r="C706" s="6" t="s">
        <v>253</v>
      </c>
      <c r="D706" s="7"/>
      <c r="E706" s="33">
        <f>E707</f>
        <v>32338.799999999999</v>
      </c>
      <c r="F706" s="33">
        <f>F707</f>
        <v>27670.400000000001</v>
      </c>
      <c r="G706" s="33">
        <f>G707</f>
        <v>28395.200000000001</v>
      </c>
      <c r="H706" s="39"/>
      <c r="I706" s="39"/>
    </row>
    <row r="707" spans="1:9" ht="60" x14ac:dyDescent="0.25">
      <c r="A707" s="44" t="s">
        <v>86</v>
      </c>
      <c r="B707" s="6" t="s">
        <v>248</v>
      </c>
      <c r="C707" s="6" t="s">
        <v>253</v>
      </c>
      <c r="D707" s="7">
        <v>600</v>
      </c>
      <c r="E707" s="33">
        <v>32338.799999999999</v>
      </c>
      <c r="F707" s="33">
        <v>27670.400000000001</v>
      </c>
      <c r="G707" s="51">
        <v>28395.200000000001</v>
      </c>
      <c r="H707" s="39"/>
      <c r="I707" s="39"/>
    </row>
    <row r="708" spans="1:9" ht="45" x14ac:dyDescent="0.25">
      <c r="A708" s="44" t="s">
        <v>254</v>
      </c>
      <c r="B708" s="6" t="s">
        <v>248</v>
      </c>
      <c r="C708" s="6" t="s">
        <v>255</v>
      </c>
      <c r="D708" s="7"/>
      <c r="E708" s="33">
        <f>E709</f>
        <v>30290.400000000001</v>
      </c>
      <c r="F708" s="33">
        <f>F709</f>
        <v>31346.9</v>
      </c>
      <c r="G708" s="33">
        <f>G709</f>
        <v>32253.1</v>
      </c>
      <c r="H708" s="39"/>
      <c r="I708" s="39"/>
    </row>
    <row r="709" spans="1:9" ht="60" x14ac:dyDescent="0.25">
      <c r="A709" s="44" t="s">
        <v>86</v>
      </c>
      <c r="B709" s="6" t="s">
        <v>248</v>
      </c>
      <c r="C709" s="6" t="s">
        <v>255</v>
      </c>
      <c r="D709" s="7">
        <v>600</v>
      </c>
      <c r="E709" s="33">
        <v>30290.400000000001</v>
      </c>
      <c r="F709" s="33">
        <v>31346.9</v>
      </c>
      <c r="G709" s="51">
        <v>32253.1</v>
      </c>
      <c r="H709" s="39"/>
      <c r="I709" s="39"/>
    </row>
    <row r="710" spans="1:9" x14ac:dyDescent="0.25">
      <c r="A710" s="44" t="s">
        <v>256</v>
      </c>
      <c r="B710" s="6" t="s">
        <v>257</v>
      </c>
      <c r="C710" s="6"/>
      <c r="D710" s="7"/>
      <c r="E710" s="10">
        <f>E711</f>
        <v>46039.599999999991</v>
      </c>
      <c r="F710" s="10">
        <f>F711</f>
        <v>6350.1</v>
      </c>
      <c r="G710" s="10">
        <f>G711</f>
        <v>6381.2000000000007</v>
      </c>
      <c r="H710" s="39"/>
      <c r="I710" s="39"/>
    </row>
    <row r="711" spans="1:9" ht="60" x14ac:dyDescent="0.25">
      <c r="A711" s="44" t="s">
        <v>258</v>
      </c>
      <c r="B711" s="6" t="s">
        <v>257</v>
      </c>
      <c r="C711" s="6" t="s">
        <v>250</v>
      </c>
      <c r="D711" s="7"/>
      <c r="E711" s="10">
        <f>E712+E719</f>
        <v>46039.599999999991</v>
      </c>
      <c r="F711" s="10">
        <f>F712+F719</f>
        <v>6350.1</v>
      </c>
      <c r="G711" s="10">
        <f>G712+G719</f>
        <v>6381.2000000000007</v>
      </c>
      <c r="H711" s="39"/>
      <c r="I711" s="39"/>
    </row>
    <row r="712" spans="1:9" ht="75" x14ac:dyDescent="0.25">
      <c r="A712" s="44" t="s">
        <v>259</v>
      </c>
      <c r="B712" s="6" t="s">
        <v>257</v>
      </c>
      <c r="C712" s="6" t="s">
        <v>260</v>
      </c>
      <c r="D712" s="7"/>
      <c r="E712" s="10">
        <f>E713+E717+E715</f>
        <v>36381.399999999994</v>
      </c>
      <c r="F712" s="10">
        <f t="shared" ref="E712:G713" si="97">F713</f>
        <v>343.1</v>
      </c>
      <c r="G712" s="10">
        <f t="shared" si="97"/>
        <v>347.1</v>
      </c>
      <c r="H712" s="39"/>
      <c r="I712" s="39"/>
    </row>
    <row r="713" spans="1:9" ht="75" x14ac:dyDescent="0.25">
      <c r="A713" s="44" t="s">
        <v>261</v>
      </c>
      <c r="B713" s="6" t="s">
        <v>257</v>
      </c>
      <c r="C713" s="6" t="s">
        <v>262</v>
      </c>
      <c r="D713" s="7"/>
      <c r="E713" s="33">
        <f t="shared" si="97"/>
        <v>522.5</v>
      </c>
      <c r="F713" s="33">
        <f t="shared" si="97"/>
        <v>343.1</v>
      </c>
      <c r="G713" s="33">
        <f t="shared" si="97"/>
        <v>347.1</v>
      </c>
      <c r="H713" s="39"/>
      <c r="I713" s="39"/>
    </row>
    <row r="714" spans="1:9" ht="45.75" customHeight="1" x14ac:dyDescent="0.25">
      <c r="A714" s="44" t="s">
        <v>540</v>
      </c>
      <c r="B714" s="6" t="s">
        <v>257</v>
      </c>
      <c r="C714" s="6" t="s">
        <v>262</v>
      </c>
      <c r="D714" s="7">
        <v>200</v>
      </c>
      <c r="E714" s="33">
        <v>522.5</v>
      </c>
      <c r="F714" s="33">
        <v>343.1</v>
      </c>
      <c r="G714" s="51">
        <v>347.1</v>
      </c>
      <c r="H714" s="39"/>
      <c r="I714" s="39"/>
    </row>
    <row r="715" spans="1:9" ht="45" x14ac:dyDescent="0.25">
      <c r="A715" s="85" t="s">
        <v>678</v>
      </c>
      <c r="B715" s="6" t="s">
        <v>257</v>
      </c>
      <c r="C715" s="6" t="s">
        <v>679</v>
      </c>
      <c r="D715" s="87"/>
      <c r="E715" s="33">
        <f>E716</f>
        <v>33731.199999999997</v>
      </c>
      <c r="F715" s="10">
        <v>0</v>
      </c>
      <c r="G715" s="10">
        <v>0</v>
      </c>
      <c r="H715" s="39"/>
      <c r="I715" s="39"/>
    </row>
    <row r="716" spans="1:9" ht="60" x14ac:dyDescent="0.25">
      <c r="A716" s="85" t="s">
        <v>86</v>
      </c>
      <c r="B716" s="6" t="s">
        <v>257</v>
      </c>
      <c r="C716" s="6" t="s">
        <v>679</v>
      </c>
      <c r="D716" s="7">
        <v>600</v>
      </c>
      <c r="E716" s="33">
        <v>33731.199999999997</v>
      </c>
      <c r="F716" s="10">
        <v>0</v>
      </c>
      <c r="G716" s="10">
        <v>0</v>
      </c>
      <c r="H716" s="39"/>
      <c r="I716" s="39"/>
    </row>
    <row r="717" spans="1:9" ht="60.75" customHeight="1" x14ac:dyDescent="0.25">
      <c r="A717" s="44" t="s">
        <v>596</v>
      </c>
      <c r="B717" s="6" t="s">
        <v>257</v>
      </c>
      <c r="C717" s="6" t="s">
        <v>597</v>
      </c>
      <c r="D717" s="7"/>
      <c r="E717" s="33">
        <f>E718</f>
        <v>2127.6999999999998</v>
      </c>
      <c r="F717" s="10">
        <v>0</v>
      </c>
      <c r="G717" s="10">
        <v>0</v>
      </c>
      <c r="H717" s="39"/>
      <c r="I717" s="39"/>
    </row>
    <row r="718" spans="1:9" ht="60" x14ac:dyDescent="0.25">
      <c r="A718" s="44" t="s">
        <v>86</v>
      </c>
      <c r="B718" s="6" t="s">
        <v>257</v>
      </c>
      <c r="C718" s="6" t="s">
        <v>597</v>
      </c>
      <c r="D718" s="7">
        <v>600</v>
      </c>
      <c r="E718" s="33">
        <v>2127.6999999999998</v>
      </c>
      <c r="F718" s="10">
        <v>0</v>
      </c>
      <c r="G718" s="10">
        <v>0</v>
      </c>
      <c r="H718" s="39"/>
      <c r="I718" s="39"/>
    </row>
    <row r="719" spans="1:9" ht="75" x14ac:dyDescent="0.25">
      <c r="A719" s="52" t="s">
        <v>263</v>
      </c>
      <c r="B719" s="6" t="s">
        <v>257</v>
      </c>
      <c r="C719" s="6" t="s">
        <v>264</v>
      </c>
      <c r="D719" s="7"/>
      <c r="E719" s="33">
        <f>E720+E723+E725+E728</f>
        <v>9658.2000000000007</v>
      </c>
      <c r="F719" s="33">
        <f>F720+F723+F725+F728</f>
        <v>6007</v>
      </c>
      <c r="G719" s="33">
        <f>G720+G723+G725+G728</f>
        <v>6034.1</v>
      </c>
      <c r="H719" s="39"/>
      <c r="I719" s="39"/>
    </row>
    <row r="720" spans="1:9" ht="45" x14ac:dyDescent="0.25">
      <c r="A720" s="44" t="s">
        <v>265</v>
      </c>
      <c r="B720" s="6" t="s">
        <v>257</v>
      </c>
      <c r="C720" s="6" t="s">
        <v>266</v>
      </c>
      <c r="D720" s="7"/>
      <c r="E720" s="33">
        <f>SUM(E721:E722)</f>
        <v>7407.9</v>
      </c>
      <c r="F720" s="33">
        <f>SUM(F721:F722)</f>
        <v>3450</v>
      </c>
      <c r="G720" s="33">
        <f>SUM(G721:G722)</f>
        <v>3460</v>
      </c>
      <c r="H720" s="39"/>
      <c r="I720" s="39"/>
    </row>
    <row r="721" spans="1:9" ht="120" x14ac:dyDescent="0.25">
      <c r="A721" s="44" t="s">
        <v>13</v>
      </c>
      <c r="B721" s="6" t="s">
        <v>257</v>
      </c>
      <c r="C721" s="6" t="s">
        <v>266</v>
      </c>
      <c r="D721" s="7">
        <v>100</v>
      </c>
      <c r="E721" s="33">
        <v>3074.4</v>
      </c>
      <c r="F721" s="33">
        <v>2600</v>
      </c>
      <c r="G721" s="51">
        <v>2605</v>
      </c>
      <c r="H721" s="39"/>
      <c r="I721" s="39"/>
    </row>
    <row r="722" spans="1:9" ht="45.75" customHeight="1" x14ac:dyDescent="0.25">
      <c r="A722" s="44" t="s">
        <v>540</v>
      </c>
      <c r="B722" s="6" t="s">
        <v>257</v>
      </c>
      <c r="C722" s="6" t="s">
        <v>266</v>
      </c>
      <c r="D722" s="7">
        <v>200</v>
      </c>
      <c r="E722" s="33">
        <v>4333.5</v>
      </c>
      <c r="F722" s="33">
        <v>850</v>
      </c>
      <c r="G722" s="51">
        <v>855</v>
      </c>
      <c r="H722" s="39"/>
      <c r="I722" s="39"/>
    </row>
    <row r="723" spans="1:9" ht="75" x14ac:dyDescent="0.25">
      <c r="A723" s="59" t="s">
        <v>267</v>
      </c>
      <c r="B723" s="6" t="s">
        <v>257</v>
      </c>
      <c r="C723" s="6" t="s">
        <v>268</v>
      </c>
      <c r="D723" s="7"/>
      <c r="E723" s="33">
        <f>E724</f>
        <v>739</v>
      </c>
      <c r="F723" s="33">
        <f>F724</f>
        <v>920</v>
      </c>
      <c r="G723" s="33">
        <f>G724</f>
        <v>925</v>
      </c>
      <c r="H723" s="39"/>
      <c r="I723" s="39"/>
    </row>
    <row r="724" spans="1:9" ht="45.75" customHeight="1" x14ac:dyDescent="0.25">
      <c r="A724" s="44" t="s">
        <v>540</v>
      </c>
      <c r="B724" s="6" t="s">
        <v>257</v>
      </c>
      <c r="C724" s="6" t="s">
        <v>268</v>
      </c>
      <c r="D724" s="13">
        <v>200</v>
      </c>
      <c r="E724" s="33">
        <v>739</v>
      </c>
      <c r="F724" s="33">
        <v>920</v>
      </c>
      <c r="G724" s="51">
        <v>925</v>
      </c>
      <c r="H724" s="39"/>
      <c r="I724" s="39"/>
    </row>
    <row r="725" spans="1:9" ht="30" x14ac:dyDescent="0.25">
      <c r="A725" s="59" t="s">
        <v>269</v>
      </c>
      <c r="B725" s="6" t="s">
        <v>257</v>
      </c>
      <c r="C725" s="6" t="s">
        <v>270</v>
      </c>
      <c r="D725" s="13"/>
      <c r="E725" s="33">
        <f>SUM(E726:E727)</f>
        <v>1261.7</v>
      </c>
      <c r="F725" s="33">
        <f>SUM(F726:F727)</f>
        <v>1337</v>
      </c>
      <c r="G725" s="33">
        <f>SUM(G726:G727)</f>
        <v>1339.1</v>
      </c>
      <c r="H725" s="39"/>
      <c r="I725" s="39"/>
    </row>
    <row r="726" spans="1:9" ht="30" x14ac:dyDescent="0.25">
      <c r="A726" s="44" t="s">
        <v>20</v>
      </c>
      <c r="B726" s="6" t="s">
        <v>257</v>
      </c>
      <c r="C726" s="6" t="s">
        <v>270</v>
      </c>
      <c r="D726" s="13">
        <v>300</v>
      </c>
      <c r="E726" s="33">
        <v>201.7</v>
      </c>
      <c r="F726" s="33">
        <v>500</v>
      </c>
      <c r="G726" s="51">
        <v>500</v>
      </c>
      <c r="H726" s="39"/>
      <c r="I726" s="39"/>
    </row>
    <row r="727" spans="1:9" ht="60" x14ac:dyDescent="0.25">
      <c r="A727" s="44" t="s">
        <v>86</v>
      </c>
      <c r="B727" s="6" t="s">
        <v>257</v>
      </c>
      <c r="C727" s="6" t="s">
        <v>270</v>
      </c>
      <c r="D727" s="13">
        <v>600</v>
      </c>
      <c r="E727" s="33">
        <v>1060</v>
      </c>
      <c r="F727" s="33">
        <v>837</v>
      </c>
      <c r="G727" s="51">
        <v>839.1</v>
      </c>
      <c r="H727" s="39"/>
      <c r="I727" s="39"/>
    </row>
    <row r="728" spans="1:9" ht="75" x14ac:dyDescent="0.25">
      <c r="A728" s="44" t="s">
        <v>271</v>
      </c>
      <c r="B728" s="6" t="s">
        <v>257</v>
      </c>
      <c r="C728" s="6" t="s">
        <v>272</v>
      </c>
      <c r="D728" s="7"/>
      <c r="E728" s="33">
        <f>E729</f>
        <v>249.6</v>
      </c>
      <c r="F728" s="33">
        <f>F729</f>
        <v>300</v>
      </c>
      <c r="G728" s="33">
        <f>G729</f>
        <v>310</v>
      </c>
      <c r="H728" s="39"/>
      <c r="I728" s="39"/>
    </row>
    <row r="729" spans="1:9" ht="48" customHeight="1" x14ac:dyDescent="0.25">
      <c r="A729" s="44" t="s">
        <v>540</v>
      </c>
      <c r="B729" s="6" t="s">
        <v>257</v>
      </c>
      <c r="C729" s="6" t="s">
        <v>272</v>
      </c>
      <c r="D729" s="7">
        <v>200</v>
      </c>
      <c r="E729" s="33">
        <v>249.6</v>
      </c>
      <c r="F729" s="33">
        <v>300</v>
      </c>
      <c r="G729" s="51">
        <v>310</v>
      </c>
      <c r="H729" s="39"/>
      <c r="I729" s="39"/>
    </row>
    <row r="730" spans="1:9" s="40" customFormat="1" ht="29.25" x14ac:dyDescent="0.25">
      <c r="A730" s="80" t="s">
        <v>273</v>
      </c>
      <c r="B730" s="19" t="s">
        <v>274</v>
      </c>
      <c r="C730" s="19"/>
      <c r="D730" s="36"/>
      <c r="E730" s="8">
        <f>E731</f>
        <v>30772.3</v>
      </c>
      <c r="F730" s="8">
        <f t="shared" ref="F730:G733" si="98">F731</f>
        <v>27498.9</v>
      </c>
      <c r="G730" s="8">
        <f t="shared" si="98"/>
        <v>28467</v>
      </c>
    </row>
    <row r="731" spans="1:9" x14ac:dyDescent="0.25">
      <c r="A731" s="55" t="s">
        <v>275</v>
      </c>
      <c r="B731" s="12" t="s">
        <v>276</v>
      </c>
      <c r="C731" s="12"/>
      <c r="D731" s="13"/>
      <c r="E731" s="10">
        <f>E732</f>
        <v>30772.3</v>
      </c>
      <c r="F731" s="10">
        <f t="shared" si="98"/>
        <v>27498.9</v>
      </c>
      <c r="G731" s="10">
        <f t="shared" si="98"/>
        <v>28467</v>
      </c>
      <c r="H731" s="39"/>
      <c r="I731" s="39"/>
    </row>
    <row r="732" spans="1:9" x14ac:dyDescent="0.25">
      <c r="A732" s="59" t="s">
        <v>9</v>
      </c>
      <c r="B732" s="12" t="s">
        <v>276</v>
      </c>
      <c r="C732" s="12" t="s">
        <v>10</v>
      </c>
      <c r="D732" s="13"/>
      <c r="E732" s="10">
        <f>E733</f>
        <v>30772.3</v>
      </c>
      <c r="F732" s="10">
        <f t="shared" si="98"/>
        <v>27498.9</v>
      </c>
      <c r="G732" s="10">
        <f t="shared" si="98"/>
        <v>28467</v>
      </c>
      <c r="H732" s="39"/>
      <c r="I732" s="39"/>
    </row>
    <row r="733" spans="1:9" ht="75" x14ac:dyDescent="0.25">
      <c r="A733" s="59" t="s">
        <v>85</v>
      </c>
      <c r="B733" s="12" t="s">
        <v>276</v>
      </c>
      <c r="C733" s="12" t="s">
        <v>60</v>
      </c>
      <c r="D733" s="13"/>
      <c r="E733" s="10">
        <f>E734</f>
        <v>30772.3</v>
      </c>
      <c r="F733" s="10">
        <f t="shared" si="98"/>
        <v>27498.9</v>
      </c>
      <c r="G733" s="10">
        <f t="shared" si="98"/>
        <v>28467</v>
      </c>
      <c r="H733" s="39"/>
      <c r="I733" s="39"/>
    </row>
    <row r="734" spans="1:9" ht="60" x14ac:dyDescent="0.25">
      <c r="A734" s="59" t="s">
        <v>86</v>
      </c>
      <c r="B734" s="12" t="s">
        <v>276</v>
      </c>
      <c r="C734" s="12" t="s">
        <v>60</v>
      </c>
      <c r="D734" s="13">
        <v>600</v>
      </c>
      <c r="E734" s="10">
        <v>30772.3</v>
      </c>
      <c r="F734" s="10">
        <v>27498.9</v>
      </c>
      <c r="G734" s="10">
        <v>28467</v>
      </c>
      <c r="H734" s="39"/>
      <c r="I734" s="39"/>
    </row>
    <row r="735" spans="1:9" s="40" customFormat="1" ht="43.5" x14ac:dyDescent="0.25">
      <c r="A735" s="50" t="s">
        <v>277</v>
      </c>
      <c r="B735" s="5" t="s">
        <v>278</v>
      </c>
      <c r="C735" s="5"/>
      <c r="D735" s="26"/>
      <c r="E735" s="8">
        <f>E736</f>
        <v>65629.7</v>
      </c>
      <c r="F735" s="8">
        <f t="shared" ref="F735:G738" si="99">F736</f>
        <v>127437.6</v>
      </c>
      <c r="G735" s="8">
        <f t="shared" si="99"/>
        <v>131805.6</v>
      </c>
    </row>
    <row r="736" spans="1:9" ht="45" x14ac:dyDescent="0.25">
      <c r="A736" s="44" t="s">
        <v>279</v>
      </c>
      <c r="B736" s="6" t="s">
        <v>280</v>
      </c>
      <c r="C736" s="6"/>
      <c r="D736" s="7"/>
      <c r="E736" s="10">
        <f>E737</f>
        <v>65629.7</v>
      </c>
      <c r="F736" s="10">
        <f t="shared" si="99"/>
        <v>127437.6</v>
      </c>
      <c r="G736" s="10">
        <f t="shared" si="99"/>
        <v>131805.6</v>
      </c>
      <c r="H736" s="39"/>
      <c r="I736" s="39"/>
    </row>
    <row r="737" spans="1:9" x14ac:dyDescent="0.25">
      <c r="A737" s="44" t="s">
        <v>9</v>
      </c>
      <c r="B737" s="6" t="s">
        <v>280</v>
      </c>
      <c r="C737" s="6" t="s">
        <v>10</v>
      </c>
      <c r="D737" s="7"/>
      <c r="E737" s="10">
        <f>E738</f>
        <v>65629.7</v>
      </c>
      <c r="F737" s="10">
        <f t="shared" si="99"/>
        <v>127437.6</v>
      </c>
      <c r="G737" s="10">
        <f t="shared" si="99"/>
        <v>131805.6</v>
      </c>
      <c r="H737" s="39"/>
      <c r="I737" s="39"/>
    </row>
    <row r="738" spans="1:9" ht="30" x14ac:dyDescent="0.25">
      <c r="A738" s="44" t="s">
        <v>281</v>
      </c>
      <c r="B738" s="6" t="s">
        <v>280</v>
      </c>
      <c r="C738" s="6" t="s">
        <v>282</v>
      </c>
      <c r="D738" s="7"/>
      <c r="E738" s="10">
        <f>E739</f>
        <v>65629.7</v>
      </c>
      <c r="F738" s="10">
        <f t="shared" si="99"/>
        <v>127437.6</v>
      </c>
      <c r="G738" s="10">
        <f t="shared" si="99"/>
        <v>131805.6</v>
      </c>
      <c r="H738" s="39"/>
      <c r="I738" s="39"/>
    </row>
    <row r="739" spans="1:9" ht="30" x14ac:dyDescent="0.25">
      <c r="A739" s="44" t="s">
        <v>283</v>
      </c>
      <c r="B739" s="6" t="s">
        <v>280</v>
      </c>
      <c r="C739" s="6" t="s">
        <v>282</v>
      </c>
      <c r="D739" s="7">
        <v>700</v>
      </c>
      <c r="E739" s="10">
        <v>65629.7</v>
      </c>
      <c r="F739" s="10">
        <v>127437.6</v>
      </c>
      <c r="G739" s="10">
        <v>131805.6</v>
      </c>
      <c r="H739" s="39"/>
      <c r="I739" s="39"/>
    </row>
    <row r="740" spans="1:9" x14ac:dyDescent="0.25">
      <c r="A740" s="11"/>
      <c r="B740" s="6"/>
      <c r="C740" s="6"/>
      <c r="D740" s="7"/>
      <c r="E740" s="10"/>
      <c r="F740" s="10"/>
      <c r="G740" s="73"/>
      <c r="H740" s="39"/>
      <c r="I740" s="39"/>
    </row>
    <row r="741" spans="1:9" x14ac:dyDescent="0.25">
      <c r="A741" s="9"/>
      <c r="B741" s="6"/>
      <c r="C741" s="6"/>
      <c r="D741" s="7"/>
      <c r="E741" s="10"/>
      <c r="F741" s="8"/>
      <c r="G741" s="73"/>
      <c r="H741" s="39"/>
      <c r="I741" s="39"/>
    </row>
    <row r="742" spans="1:9" ht="15.75" x14ac:dyDescent="0.25">
      <c r="A742" s="4" t="s">
        <v>535</v>
      </c>
      <c r="B742" s="6"/>
      <c r="C742" s="31"/>
      <c r="D742" s="7"/>
      <c r="E742" s="81">
        <f>E9+E100+E108+E139+E245+E403+E598+E639+E702+E730+E735</f>
        <v>15718974.1</v>
      </c>
      <c r="F742" s="81">
        <f>F9+F100+F108+F139+F245+F403+F598+F639+F702+F730+F735</f>
        <v>13147961.700000001</v>
      </c>
      <c r="G742" s="81">
        <f>G9+G100+G108+G139+G245+G403+G598+G639+G702+G730+G735</f>
        <v>11416196.700000001</v>
      </c>
      <c r="H742" s="39"/>
      <c r="I742" s="39"/>
    </row>
    <row r="743" spans="1:9" ht="17.25" customHeight="1" x14ac:dyDescent="0.25">
      <c r="A743" s="82"/>
      <c r="B743" s="83"/>
      <c r="C743" s="83"/>
      <c r="D743" s="83"/>
      <c r="E743" s="49"/>
      <c r="F743" s="49"/>
      <c r="G743" s="32" t="s">
        <v>567</v>
      </c>
    </row>
    <row r="744" spans="1:9" ht="29.25" hidden="1" x14ac:dyDescent="0.25">
      <c r="A744" s="4" t="s">
        <v>534</v>
      </c>
      <c r="B744" s="83"/>
      <c r="C744" s="83"/>
      <c r="D744" s="83"/>
      <c r="E744" s="81"/>
      <c r="F744" s="81">
        <f>97168.2+21566.7</f>
        <v>118734.9</v>
      </c>
      <c r="G744" s="81">
        <f>204325.6+34870</f>
        <v>239195.6</v>
      </c>
    </row>
    <row r="745" spans="1:9" ht="15.75" hidden="1" x14ac:dyDescent="0.25">
      <c r="A745" s="83"/>
      <c r="B745" s="83"/>
      <c r="C745" s="83"/>
      <c r="D745" s="83"/>
      <c r="E745" s="49"/>
      <c r="F745" s="49"/>
      <c r="G745" s="49"/>
    </row>
    <row r="746" spans="1:9" ht="15.75" hidden="1" x14ac:dyDescent="0.25">
      <c r="A746" s="83"/>
      <c r="B746" s="83"/>
      <c r="C746" s="83"/>
      <c r="D746" s="83"/>
      <c r="E746" s="49"/>
      <c r="F746" s="49">
        <f>F742+F744</f>
        <v>13266696.600000001</v>
      </c>
      <c r="G746" s="49">
        <f>G742+G744</f>
        <v>11655392.300000001</v>
      </c>
    </row>
    <row r="747" spans="1:9" ht="15.75" hidden="1" x14ac:dyDescent="0.25">
      <c r="A747" s="83"/>
      <c r="B747" s="83"/>
      <c r="C747" s="83"/>
      <c r="D747" s="83"/>
      <c r="E747" s="49"/>
      <c r="F747" s="49"/>
      <c r="G747" s="32" t="s">
        <v>567</v>
      </c>
    </row>
    <row r="748" spans="1:9" ht="15.75" hidden="1" x14ac:dyDescent="0.25">
      <c r="A748" s="83"/>
      <c r="B748" s="83"/>
      <c r="C748" s="84"/>
      <c r="D748" s="83"/>
      <c r="E748" s="49"/>
      <c r="F748" s="49"/>
      <c r="G748" s="49"/>
    </row>
    <row r="749" spans="1:9" ht="15.75" x14ac:dyDescent="0.25">
      <c r="A749" s="83"/>
      <c r="B749" s="83"/>
      <c r="C749" s="83"/>
      <c r="D749" s="83"/>
      <c r="E749" s="49"/>
      <c r="F749" s="49"/>
      <c r="G749" s="49"/>
    </row>
    <row r="750" spans="1:9" ht="15.75" x14ac:dyDescent="0.25">
      <c r="A750" s="83"/>
      <c r="B750" s="83"/>
      <c r="C750" s="83"/>
      <c r="D750" s="83"/>
      <c r="E750" s="49"/>
      <c r="F750" s="49"/>
      <c r="G750" s="49"/>
    </row>
    <row r="751" spans="1:9" ht="15.75" x14ac:dyDescent="0.25">
      <c r="A751" s="83"/>
      <c r="B751" s="83"/>
      <c r="C751" s="83"/>
      <c r="D751" s="83"/>
      <c r="E751" s="49"/>
      <c r="F751" s="49"/>
      <c r="G751" s="49"/>
    </row>
    <row r="752" spans="1:9" ht="15.75" x14ac:dyDescent="0.25">
      <c r="A752" s="83"/>
      <c r="B752" s="83"/>
      <c r="C752" s="83"/>
      <c r="D752" s="83"/>
      <c r="E752" s="49"/>
      <c r="F752" s="49"/>
      <c r="G752" s="49"/>
    </row>
    <row r="753" spans="1:7" ht="15.75" x14ac:dyDescent="0.25">
      <c r="A753" s="83"/>
      <c r="B753" s="83"/>
      <c r="C753" s="83"/>
      <c r="D753" s="83"/>
      <c r="E753" s="49"/>
      <c r="F753" s="49"/>
      <c r="G753" s="49"/>
    </row>
    <row r="754" spans="1:7" ht="15.75" x14ac:dyDescent="0.25">
      <c r="A754" s="83"/>
      <c r="B754" s="83"/>
      <c r="C754" s="83"/>
      <c r="D754" s="83"/>
      <c r="E754" s="49"/>
      <c r="F754" s="49"/>
      <c r="G754" s="49"/>
    </row>
    <row r="755" spans="1:7" ht="15.75" x14ac:dyDescent="0.25">
      <c r="A755" s="83"/>
      <c r="B755" s="83"/>
      <c r="C755" s="83"/>
      <c r="D755" s="83"/>
      <c r="E755" s="49"/>
      <c r="F755" s="49"/>
      <c r="G755" s="49"/>
    </row>
    <row r="756" spans="1:7" ht="15.75" x14ac:dyDescent="0.25">
      <c r="A756" s="83"/>
      <c r="B756" s="83"/>
      <c r="C756" s="83"/>
      <c r="D756" s="83"/>
      <c r="E756" s="49"/>
      <c r="F756" s="49"/>
      <c r="G756" s="49"/>
    </row>
    <row r="757" spans="1:7" ht="15.75" x14ac:dyDescent="0.25">
      <c r="A757" s="83"/>
      <c r="B757" s="83"/>
      <c r="C757" s="83"/>
      <c r="D757" s="83"/>
      <c r="E757" s="49"/>
      <c r="F757" s="49"/>
      <c r="G757" s="49"/>
    </row>
    <row r="758" spans="1:7" ht="15.75" x14ac:dyDescent="0.25">
      <c r="A758" s="83"/>
      <c r="B758" s="83"/>
      <c r="C758" s="83"/>
      <c r="D758" s="83"/>
      <c r="E758" s="49"/>
      <c r="F758" s="49"/>
      <c r="G758" s="49"/>
    </row>
    <row r="759" spans="1:7" ht="15.75" x14ac:dyDescent="0.25">
      <c r="A759" s="83"/>
      <c r="B759" s="83"/>
      <c r="C759" s="83"/>
      <c r="D759" s="83"/>
      <c r="E759" s="49"/>
      <c r="F759" s="49"/>
      <c r="G759" s="49"/>
    </row>
    <row r="760" spans="1:7" ht="15.75" x14ac:dyDescent="0.25">
      <c r="A760" s="83"/>
      <c r="B760" s="83"/>
      <c r="C760" s="83"/>
      <c r="D760" s="83"/>
      <c r="E760" s="49"/>
      <c r="F760" s="49"/>
      <c r="G760" s="49"/>
    </row>
    <row r="761" spans="1:7" ht="15.75" x14ac:dyDescent="0.25">
      <c r="A761" s="83"/>
      <c r="B761" s="83"/>
      <c r="C761" s="83"/>
      <c r="D761" s="83"/>
      <c r="E761" s="49"/>
      <c r="F761" s="49"/>
      <c r="G761" s="49"/>
    </row>
    <row r="762" spans="1:7" ht="15.75" x14ac:dyDescent="0.25">
      <c r="A762" s="83"/>
      <c r="B762" s="83"/>
      <c r="C762" s="83"/>
      <c r="D762" s="83"/>
      <c r="E762" s="49"/>
      <c r="F762" s="49"/>
      <c r="G762" s="49"/>
    </row>
    <row r="763" spans="1:7" ht="15.75" x14ac:dyDescent="0.25">
      <c r="A763" s="83"/>
      <c r="B763" s="83"/>
      <c r="C763" s="83"/>
      <c r="D763" s="83"/>
      <c r="E763" s="49"/>
      <c r="F763" s="49"/>
      <c r="G763" s="49"/>
    </row>
    <row r="764" spans="1:7" ht="15.75" x14ac:dyDescent="0.25">
      <c r="A764" s="83"/>
      <c r="B764" s="83"/>
      <c r="C764" s="83"/>
      <c r="D764" s="83"/>
      <c r="E764" s="49"/>
      <c r="F764" s="49"/>
      <c r="G764" s="49"/>
    </row>
    <row r="765" spans="1:7" ht="15.75" x14ac:dyDescent="0.25">
      <c r="A765" s="83"/>
      <c r="B765" s="83"/>
      <c r="C765" s="83"/>
      <c r="D765" s="83"/>
      <c r="E765" s="49"/>
      <c r="F765" s="49"/>
      <c r="G765" s="49"/>
    </row>
    <row r="766" spans="1:7" ht="15.75" x14ac:dyDescent="0.25">
      <c r="A766" s="83"/>
      <c r="B766" s="83"/>
      <c r="C766" s="83"/>
      <c r="D766" s="83"/>
      <c r="E766" s="49"/>
      <c r="F766" s="49"/>
      <c r="G766" s="49"/>
    </row>
    <row r="767" spans="1:7" ht="15.75" x14ac:dyDescent="0.25">
      <c r="A767" s="83"/>
      <c r="B767" s="83"/>
      <c r="C767" s="83"/>
      <c r="D767" s="83"/>
      <c r="E767" s="49"/>
      <c r="F767" s="49"/>
      <c r="G767" s="49"/>
    </row>
    <row r="768" spans="1:7" ht="15.75" x14ac:dyDescent="0.25">
      <c r="A768" s="83"/>
      <c r="B768" s="83"/>
      <c r="C768" s="83"/>
      <c r="D768" s="83"/>
      <c r="E768" s="49"/>
      <c r="F768" s="49"/>
      <c r="G768" s="49"/>
    </row>
    <row r="769" spans="1:7" ht="15.75" x14ac:dyDescent="0.25">
      <c r="A769" s="83"/>
      <c r="B769" s="83"/>
      <c r="C769" s="83"/>
      <c r="D769" s="83"/>
      <c r="E769" s="49"/>
      <c r="F769" s="49"/>
      <c r="G769" s="49"/>
    </row>
    <row r="770" spans="1:7" ht="15.75" x14ac:dyDescent="0.25">
      <c r="A770" s="83"/>
      <c r="B770" s="83"/>
      <c r="C770" s="83"/>
      <c r="D770" s="83"/>
      <c r="E770" s="49"/>
      <c r="F770" s="49"/>
      <c r="G770" s="49"/>
    </row>
    <row r="771" spans="1:7" ht="15.75" x14ac:dyDescent="0.25">
      <c r="A771" s="83"/>
      <c r="B771" s="83"/>
      <c r="C771" s="83"/>
      <c r="D771" s="83"/>
      <c r="E771" s="49"/>
      <c r="F771" s="49"/>
      <c r="G771" s="49"/>
    </row>
    <row r="772" spans="1:7" ht="15.75" x14ac:dyDescent="0.25">
      <c r="A772" s="83"/>
      <c r="B772" s="83"/>
      <c r="C772" s="83"/>
      <c r="D772" s="83"/>
      <c r="E772" s="49"/>
      <c r="F772" s="49"/>
      <c r="G772" s="49"/>
    </row>
    <row r="773" spans="1:7" ht="15.75" x14ac:dyDescent="0.25">
      <c r="A773" s="83"/>
      <c r="B773" s="83"/>
      <c r="C773" s="83"/>
      <c r="D773" s="83"/>
      <c r="E773" s="49"/>
      <c r="F773" s="49"/>
      <c r="G773" s="49"/>
    </row>
    <row r="774" spans="1:7" ht="15.75" x14ac:dyDescent="0.25">
      <c r="A774" s="83"/>
      <c r="B774" s="83"/>
      <c r="C774" s="83"/>
      <c r="D774" s="83"/>
      <c r="E774" s="49"/>
      <c r="F774" s="49"/>
      <c r="G774" s="49"/>
    </row>
    <row r="775" spans="1:7" ht="15.75" x14ac:dyDescent="0.25">
      <c r="A775" s="83"/>
      <c r="B775" s="83"/>
      <c r="C775" s="83"/>
      <c r="D775" s="83"/>
      <c r="E775" s="49"/>
      <c r="F775" s="49"/>
      <c r="G775" s="49"/>
    </row>
    <row r="776" spans="1:7" ht="15.75" x14ac:dyDescent="0.25">
      <c r="A776" s="83"/>
      <c r="B776" s="83"/>
      <c r="C776" s="83"/>
      <c r="D776" s="83"/>
      <c r="E776" s="49"/>
      <c r="F776" s="49"/>
      <c r="G776" s="49"/>
    </row>
    <row r="777" spans="1:7" ht="15.75" x14ac:dyDescent="0.25">
      <c r="A777" s="83"/>
      <c r="B777" s="83"/>
      <c r="C777" s="83"/>
      <c r="D777" s="83"/>
      <c r="E777" s="49"/>
      <c r="F777" s="49"/>
      <c r="G777" s="49"/>
    </row>
    <row r="778" spans="1:7" ht="15.75" x14ac:dyDescent="0.25">
      <c r="A778" s="83"/>
      <c r="B778" s="83"/>
      <c r="C778" s="83"/>
      <c r="D778" s="83"/>
      <c r="E778" s="49"/>
      <c r="F778" s="49"/>
      <c r="G778" s="49"/>
    </row>
    <row r="779" spans="1:7" ht="15.75" x14ac:dyDescent="0.25">
      <c r="A779" s="83"/>
      <c r="B779" s="83"/>
      <c r="C779" s="83"/>
      <c r="D779" s="83"/>
      <c r="E779" s="49"/>
      <c r="F779" s="49"/>
      <c r="G779" s="49"/>
    </row>
    <row r="780" spans="1:7" ht="15.75" x14ac:dyDescent="0.25">
      <c r="A780" s="83"/>
      <c r="B780" s="83"/>
      <c r="C780" s="83"/>
      <c r="D780" s="83"/>
      <c r="E780" s="49"/>
      <c r="F780" s="49"/>
      <c r="G780" s="49"/>
    </row>
    <row r="781" spans="1:7" ht="15.75" x14ac:dyDescent="0.25">
      <c r="A781" s="83"/>
      <c r="B781" s="83"/>
      <c r="C781" s="83"/>
      <c r="D781" s="83"/>
      <c r="E781" s="49"/>
      <c r="F781" s="49"/>
      <c r="G781" s="49"/>
    </row>
    <row r="782" spans="1:7" ht="15.75" x14ac:dyDescent="0.25">
      <c r="A782" s="83"/>
      <c r="B782" s="83"/>
      <c r="C782" s="83"/>
      <c r="D782" s="83"/>
      <c r="E782" s="49"/>
      <c r="F782" s="49"/>
      <c r="G782" s="49"/>
    </row>
    <row r="783" spans="1:7" ht="15.75" x14ac:dyDescent="0.25">
      <c r="A783" s="83"/>
      <c r="B783" s="83"/>
      <c r="C783" s="83"/>
      <c r="D783" s="83"/>
      <c r="E783" s="49"/>
      <c r="F783" s="49"/>
      <c r="G783" s="49"/>
    </row>
    <row r="784" spans="1:7" ht="15.75" x14ac:dyDescent="0.25">
      <c r="A784" s="83"/>
      <c r="B784" s="83"/>
      <c r="C784" s="83"/>
      <c r="D784" s="83"/>
      <c r="E784" s="49"/>
      <c r="F784" s="49"/>
      <c r="G784" s="49"/>
    </row>
    <row r="785" spans="1:7" ht="15.75" x14ac:dyDescent="0.25">
      <c r="A785" s="83"/>
      <c r="B785" s="83"/>
      <c r="C785" s="83"/>
      <c r="D785" s="83"/>
      <c r="E785" s="49"/>
      <c r="F785" s="49"/>
      <c r="G785" s="49"/>
    </row>
    <row r="786" spans="1:7" ht="15.75" x14ac:dyDescent="0.25">
      <c r="A786" s="83"/>
      <c r="B786" s="83"/>
      <c r="C786" s="83"/>
      <c r="D786" s="83"/>
      <c r="E786" s="49"/>
      <c r="F786" s="49"/>
      <c r="G786" s="49"/>
    </row>
    <row r="787" spans="1:7" ht="15.75" x14ac:dyDescent="0.25">
      <c r="A787" s="83"/>
      <c r="B787" s="83"/>
      <c r="C787" s="83"/>
      <c r="D787" s="83"/>
      <c r="E787" s="49"/>
      <c r="F787" s="49"/>
      <c r="G787" s="49"/>
    </row>
    <row r="788" spans="1:7" ht="15.75" x14ac:dyDescent="0.25">
      <c r="A788" s="83"/>
      <c r="B788" s="83"/>
      <c r="C788" s="83"/>
      <c r="D788" s="83"/>
      <c r="E788" s="49"/>
      <c r="F788" s="49"/>
      <c r="G788" s="49"/>
    </row>
    <row r="789" spans="1:7" ht="15.75" x14ac:dyDescent="0.25">
      <c r="A789" s="83"/>
      <c r="B789" s="83"/>
      <c r="C789" s="83"/>
      <c r="D789" s="83"/>
      <c r="E789" s="49"/>
      <c r="F789" s="49"/>
      <c r="G789" s="49"/>
    </row>
    <row r="790" spans="1:7" ht="15.75" x14ac:dyDescent="0.25">
      <c r="A790" s="83"/>
      <c r="B790" s="83"/>
      <c r="C790" s="83"/>
      <c r="D790" s="83"/>
      <c r="E790" s="49"/>
      <c r="F790" s="49"/>
      <c r="G790" s="49"/>
    </row>
    <row r="791" spans="1:7" ht="15.75" x14ac:dyDescent="0.25">
      <c r="A791" s="83"/>
      <c r="B791" s="83"/>
      <c r="C791" s="83"/>
      <c r="D791" s="83"/>
      <c r="E791" s="49"/>
      <c r="F791" s="49"/>
      <c r="G791" s="49"/>
    </row>
    <row r="792" spans="1:7" ht="15.75" x14ac:dyDescent="0.25">
      <c r="A792" s="83"/>
      <c r="B792" s="83"/>
      <c r="C792" s="83"/>
      <c r="D792" s="83"/>
      <c r="E792" s="49"/>
      <c r="F792" s="49"/>
      <c r="G792" s="49"/>
    </row>
    <row r="793" spans="1:7" ht="15.75" x14ac:dyDescent="0.25">
      <c r="A793" s="83"/>
      <c r="B793" s="83"/>
      <c r="C793" s="83"/>
      <c r="D793" s="83"/>
      <c r="E793" s="49"/>
      <c r="F793" s="49"/>
      <c r="G793" s="49"/>
    </row>
    <row r="794" spans="1:7" ht="15.75" x14ac:dyDescent="0.25">
      <c r="A794" s="83"/>
      <c r="B794" s="83"/>
      <c r="C794" s="83"/>
      <c r="D794" s="83"/>
      <c r="E794" s="49"/>
      <c r="F794" s="49"/>
      <c r="G794" s="49"/>
    </row>
    <row r="795" spans="1:7" ht="15.75" x14ac:dyDescent="0.25">
      <c r="A795" s="83"/>
      <c r="B795" s="83"/>
      <c r="C795" s="83"/>
      <c r="D795" s="83"/>
      <c r="E795" s="49"/>
      <c r="F795" s="49"/>
      <c r="G795" s="49"/>
    </row>
    <row r="796" spans="1:7" ht="15.75" x14ac:dyDescent="0.25">
      <c r="A796" s="83"/>
      <c r="B796" s="83"/>
      <c r="C796" s="83"/>
      <c r="D796" s="83"/>
      <c r="E796" s="49"/>
      <c r="F796" s="49"/>
      <c r="G796" s="49"/>
    </row>
    <row r="797" spans="1:7" ht="15.75" x14ac:dyDescent="0.25">
      <c r="A797" s="83"/>
      <c r="B797" s="83"/>
      <c r="C797" s="83"/>
      <c r="D797" s="83"/>
      <c r="E797" s="49"/>
      <c r="F797" s="49"/>
      <c r="G797" s="49"/>
    </row>
    <row r="798" spans="1:7" ht="15.75" x14ac:dyDescent="0.25">
      <c r="A798" s="83"/>
      <c r="B798" s="83"/>
      <c r="C798" s="83"/>
      <c r="D798" s="83"/>
      <c r="E798" s="49"/>
      <c r="F798" s="49"/>
      <c r="G798" s="49"/>
    </row>
    <row r="799" spans="1:7" ht="15.75" x14ac:dyDescent="0.25">
      <c r="A799" s="83"/>
      <c r="B799" s="83"/>
      <c r="C799" s="83"/>
      <c r="D799" s="83"/>
      <c r="E799" s="49"/>
      <c r="F799" s="49"/>
      <c r="G799" s="49"/>
    </row>
    <row r="800" spans="1:7" ht="15.75" x14ac:dyDescent="0.25">
      <c r="A800" s="83"/>
      <c r="B800" s="83"/>
      <c r="C800" s="83"/>
      <c r="D800" s="83"/>
      <c r="E800" s="49"/>
      <c r="F800" s="49"/>
      <c r="G800" s="49"/>
    </row>
    <row r="801" spans="1:7" ht="15.75" x14ac:dyDescent="0.25">
      <c r="A801" s="83"/>
      <c r="B801" s="83"/>
      <c r="C801" s="83"/>
      <c r="D801" s="83"/>
      <c r="E801" s="49"/>
      <c r="F801" s="49"/>
      <c r="G801" s="49"/>
    </row>
    <row r="802" spans="1:7" ht="15.75" x14ac:dyDescent="0.25">
      <c r="A802" s="83"/>
      <c r="B802" s="83"/>
      <c r="C802" s="83"/>
      <c r="D802" s="83"/>
      <c r="E802" s="49"/>
      <c r="F802" s="49"/>
      <c r="G802" s="49"/>
    </row>
    <row r="803" spans="1:7" ht="15.75" x14ac:dyDescent="0.25">
      <c r="A803" s="83"/>
      <c r="B803" s="83"/>
      <c r="C803" s="83"/>
      <c r="D803" s="83"/>
      <c r="E803" s="49"/>
      <c r="F803" s="49"/>
      <c r="G803" s="49"/>
    </row>
    <row r="804" spans="1:7" ht="15.75" x14ac:dyDescent="0.25">
      <c r="A804" s="83"/>
      <c r="B804" s="83"/>
      <c r="C804" s="83"/>
      <c r="D804" s="83"/>
      <c r="E804" s="49"/>
      <c r="F804" s="49"/>
      <c r="G804" s="49"/>
    </row>
    <row r="805" spans="1:7" ht="15.75" x14ac:dyDescent="0.25">
      <c r="A805" s="83"/>
      <c r="B805" s="83"/>
      <c r="C805" s="83"/>
      <c r="D805" s="83"/>
      <c r="E805" s="49"/>
      <c r="F805" s="49"/>
      <c r="G805" s="49"/>
    </row>
    <row r="806" spans="1:7" ht="15.75" x14ac:dyDescent="0.25">
      <c r="A806" s="83"/>
      <c r="B806" s="83"/>
      <c r="C806" s="83"/>
      <c r="D806" s="83"/>
      <c r="E806" s="49"/>
      <c r="F806" s="49"/>
      <c r="G806" s="49"/>
    </row>
    <row r="807" spans="1:7" ht="15.75" x14ac:dyDescent="0.25">
      <c r="A807" s="83"/>
      <c r="B807" s="83"/>
      <c r="C807" s="83"/>
      <c r="D807" s="83"/>
      <c r="E807" s="49"/>
      <c r="F807" s="49"/>
      <c r="G807" s="49"/>
    </row>
    <row r="808" spans="1:7" ht="15.75" x14ac:dyDescent="0.25">
      <c r="A808" s="83"/>
      <c r="B808" s="83"/>
      <c r="C808" s="83"/>
      <c r="D808" s="83"/>
      <c r="E808" s="49"/>
      <c r="F808" s="49"/>
      <c r="G808" s="49"/>
    </row>
    <row r="809" spans="1:7" ht="15.75" x14ac:dyDescent="0.25">
      <c r="A809" s="83"/>
      <c r="B809" s="83"/>
      <c r="C809" s="83"/>
      <c r="D809" s="83"/>
      <c r="E809" s="49"/>
      <c r="F809" s="49"/>
      <c r="G809" s="49"/>
    </row>
    <row r="810" spans="1:7" ht="15.75" x14ac:dyDescent="0.25">
      <c r="A810" s="83"/>
      <c r="B810" s="83"/>
      <c r="C810" s="83"/>
      <c r="D810" s="83"/>
      <c r="E810" s="49"/>
      <c r="F810" s="49"/>
      <c r="G810" s="49"/>
    </row>
    <row r="811" spans="1:7" ht="15.75" x14ac:dyDescent="0.25">
      <c r="A811" s="83"/>
      <c r="B811" s="83"/>
      <c r="C811" s="83"/>
      <c r="D811" s="83"/>
      <c r="E811" s="49"/>
      <c r="F811" s="49"/>
      <c r="G811" s="49"/>
    </row>
    <row r="812" spans="1:7" ht="15.75" x14ac:dyDescent="0.25">
      <c r="A812" s="83"/>
      <c r="B812" s="83"/>
      <c r="C812" s="83"/>
      <c r="D812" s="83"/>
      <c r="E812" s="49"/>
      <c r="F812" s="49"/>
      <c r="G812" s="49"/>
    </row>
    <row r="813" spans="1:7" ht="15.75" x14ac:dyDescent="0.25">
      <c r="A813" s="83"/>
      <c r="B813" s="83"/>
      <c r="C813" s="83"/>
      <c r="D813" s="83"/>
      <c r="E813" s="49"/>
      <c r="F813" s="49"/>
      <c r="G813" s="49"/>
    </row>
    <row r="814" spans="1:7" ht="15.75" x14ac:dyDescent="0.25">
      <c r="A814" s="83"/>
      <c r="B814" s="83"/>
      <c r="C814" s="83"/>
      <c r="D814" s="83"/>
      <c r="E814" s="49"/>
      <c r="F814" s="49"/>
      <c r="G814" s="49"/>
    </row>
    <row r="815" spans="1:7" ht="15.75" x14ac:dyDescent="0.25">
      <c r="A815" s="83"/>
      <c r="B815" s="83"/>
      <c r="C815" s="83"/>
      <c r="D815" s="83"/>
      <c r="E815" s="49"/>
      <c r="F815" s="49"/>
      <c r="G815" s="49"/>
    </row>
    <row r="816" spans="1:7" ht="15.75" x14ac:dyDescent="0.25">
      <c r="A816" s="83"/>
      <c r="B816" s="83"/>
      <c r="C816" s="83"/>
      <c r="D816" s="83"/>
      <c r="E816" s="49"/>
      <c r="F816" s="49"/>
      <c r="G816" s="49"/>
    </row>
    <row r="817" spans="1:7" ht="15.75" x14ac:dyDescent="0.25">
      <c r="A817" s="83"/>
      <c r="B817" s="83"/>
      <c r="C817" s="83"/>
      <c r="D817" s="83"/>
      <c r="E817" s="49"/>
      <c r="F817" s="49"/>
      <c r="G817" s="49"/>
    </row>
    <row r="818" spans="1:7" ht="15.75" x14ac:dyDescent="0.25">
      <c r="A818" s="83"/>
      <c r="B818" s="83"/>
      <c r="C818" s="83"/>
      <c r="D818" s="83"/>
      <c r="E818" s="49"/>
      <c r="F818" s="49"/>
      <c r="G818" s="49"/>
    </row>
    <row r="819" spans="1:7" ht="15.75" x14ac:dyDescent="0.25">
      <c r="A819" s="83"/>
      <c r="B819" s="83"/>
      <c r="C819" s="83"/>
      <c r="D819" s="83"/>
      <c r="E819" s="49"/>
      <c r="F819" s="49"/>
      <c r="G819" s="49"/>
    </row>
    <row r="820" spans="1:7" ht="15.75" x14ac:dyDescent="0.25">
      <c r="A820" s="83"/>
      <c r="B820" s="83"/>
      <c r="C820" s="83"/>
      <c r="D820" s="83"/>
      <c r="E820" s="49"/>
      <c r="F820" s="49"/>
      <c r="G820" s="49"/>
    </row>
    <row r="821" spans="1:7" ht="15.75" x14ac:dyDescent="0.25">
      <c r="A821" s="83"/>
      <c r="B821" s="83"/>
      <c r="C821" s="83"/>
      <c r="D821" s="83"/>
      <c r="E821" s="49"/>
      <c r="F821" s="49"/>
      <c r="G821" s="49"/>
    </row>
    <row r="822" spans="1:7" ht="15.75" x14ac:dyDescent="0.25">
      <c r="A822" s="83"/>
      <c r="B822" s="83"/>
      <c r="C822" s="83"/>
      <c r="D822" s="83"/>
      <c r="E822" s="49"/>
      <c r="F822" s="49"/>
      <c r="G822" s="49"/>
    </row>
    <row r="823" spans="1:7" ht="15.75" x14ac:dyDescent="0.25">
      <c r="A823" s="83"/>
      <c r="B823" s="83"/>
      <c r="C823" s="83"/>
      <c r="D823" s="83"/>
      <c r="E823" s="49"/>
      <c r="F823" s="49"/>
      <c r="G823" s="49"/>
    </row>
    <row r="824" spans="1:7" ht="15.75" x14ac:dyDescent="0.25">
      <c r="A824" s="83"/>
      <c r="B824" s="83"/>
      <c r="C824" s="83"/>
      <c r="D824" s="83"/>
      <c r="E824" s="49"/>
      <c r="F824" s="49"/>
      <c r="G824" s="49"/>
    </row>
    <row r="825" spans="1:7" ht="15.75" x14ac:dyDescent="0.25">
      <c r="A825" s="83"/>
      <c r="B825" s="83"/>
      <c r="C825" s="83"/>
      <c r="D825" s="83"/>
      <c r="E825" s="49"/>
      <c r="F825" s="49"/>
      <c r="G825" s="49"/>
    </row>
    <row r="826" spans="1:7" ht="15.75" x14ac:dyDescent="0.25">
      <c r="A826" s="83"/>
      <c r="B826" s="83"/>
      <c r="C826" s="83"/>
      <c r="D826" s="83"/>
      <c r="E826" s="49"/>
      <c r="F826" s="49"/>
      <c r="G826" s="49"/>
    </row>
    <row r="827" spans="1:7" ht="15.75" x14ac:dyDescent="0.25">
      <c r="A827" s="83"/>
      <c r="B827" s="83"/>
      <c r="C827" s="83"/>
      <c r="D827" s="83"/>
      <c r="E827" s="49"/>
      <c r="F827" s="49"/>
      <c r="G827" s="49"/>
    </row>
    <row r="828" spans="1:7" ht="15.75" x14ac:dyDescent="0.25">
      <c r="A828" s="83"/>
      <c r="B828" s="83"/>
      <c r="C828" s="83"/>
      <c r="D828" s="83"/>
      <c r="E828" s="49"/>
      <c r="F828" s="49"/>
      <c r="G828" s="49"/>
    </row>
    <row r="829" spans="1:7" ht="15.75" x14ac:dyDescent="0.25">
      <c r="A829" s="83"/>
      <c r="B829" s="83"/>
      <c r="C829" s="83"/>
      <c r="D829" s="83"/>
      <c r="E829" s="49"/>
      <c r="F829" s="49"/>
      <c r="G829" s="49"/>
    </row>
    <row r="830" spans="1:7" ht="15.75" x14ac:dyDescent="0.25">
      <c r="A830" s="83"/>
      <c r="B830" s="83"/>
      <c r="C830" s="83"/>
      <c r="D830" s="83"/>
      <c r="E830" s="49"/>
      <c r="F830" s="49"/>
      <c r="G830" s="49"/>
    </row>
    <row r="831" spans="1:7" ht="15.75" x14ac:dyDescent="0.25">
      <c r="A831" s="83"/>
      <c r="B831" s="83"/>
      <c r="C831" s="83"/>
      <c r="D831" s="83"/>
      <c r="E831" s="49"/>
      <c r="F831" s="49"/>
      <c r="G831" s="49"/>
    </row>
    <row r="832" spans="1:7" ht="15.75" x14ac:dyDescent="0.25">
      <c r="A832" s="83"/>
      <c r="B832" s="83"/>
      <c r="C832" s="83"/>
      <c r="D832" s="83"/>
      <c r="E832" s="49"/>
      <c r="F832" s="49"/>
      <c r="G832" s="49"/>
    </row>
    <row r="833" spans="1:7" ht="15.75" x14ac:dyDescent="0.25">
      <c r="A833" s="83"/>
      <c r="B833" s="83"/>
      <c r="C833" s="83"/>
      <c r="D833" s="83"/>
      <c r="E833" s="49"/>
      <c r="F833" s="49"/>
      <c r="G833" s="49"/>
    </row>
    <row r="834" spans="1:7" ht="15.75" x14ac:dyDescent="0.25">
      <c r="A834" s="83"/>
      <c r="B834" s="83"/>
      <c r="C834" s="83"/>
      <c r="D834" s="83"/>
      <c r="E834" s="49"/>
      <c r="F834" s="49"/>
      <c r="G834" s="49"/>
    </row>
    <row r="835" spans="1:7" ht="15.75" x14ac:dyDescent="0.25">
      <c r="A835" s="83"/>
      <c r="B835" s="83"/>
      <c r="C835" s="83"/>
      <c r="D835" s="83"/>
      <c r="E835" s="49"/>
      <c r="F835" s="49"/>
      <c r="G835" s="49"/>
    </row>
    <row r="836" spans="1:7" ht="15.75" x14ac:dyDescent="0.25">
      <c r="A836" s="83"/>
      <c r="B836" s="83"/>
      <c r="C836" s="83"/>
      <c r="D836" s="83"/>
      <c r="E836" s="49"/>
      <c r="F836" s="49"/>
      <c r="G836" s="49"/>
    </row>
    <row r="837" spans="1:7" ht="15.75" x14ac:dyDescent="0.25">
      <c r="A837" s="83"/>
      <c r="B837" s="83"/>
      <c r="C837" s="83"/>
      <c r="D837" s="83"/>
      <c r="E837" s="49"/>
      <c r="F837" s="49"/>
      <c r="G837" s="49"/>
    </row>
    <row r="838" spans="1:7" ht="15.75" x14ac:dyDescent="0.25">
      <c r="A838" s="83"/>
      <c r="B838" s="83"/>
      <c r="C838" s="83"/>
      <c r="D838" s="83"/>
      <c r="E838" s="49"/>
      <c r="F838" s="49"/>
      <c r="G838" s="49"/>
    </row>
    <row r="839" spans="1:7" ht="15.75" x14ac:dyDescent="0.25">
      <c r="A839" s="83"/>
      <c r="B839" s="83"/>
      <c r="C839" s="83"/>
      <c r="D839" s="83"/>
      <c r="E839" s="49"/>
      <c r="F839" s="49"/>
      <c r="G839" s="49"/>
    </row>
    <row r="840" spans="1:7" ht="15.75" x14ac:dyDescent="0.25">
      <c r="A840" s="83"/>
      <c r="B840" s="83"/>
      <c r="C840" s="83"/>
      <c r="D840" s="83"/>
      <c r="E840" s="49"/>
      <c r="F840" s="49"/>
      <c r="G840" s="49"/>
    </row>
    <row r="841" spans="1:7" ht="15.75" x14ac:dyDescent="0.25">
      <c r="A841" s="83"/>
      <c r="B841" s="83"/>
      <c r="C841" s="83"/>
      <c r="D841" s="83"/>
      <c r="E841" s="49"/>
      <c r="F841" s="49"/>
      <c r="G841" s="49"/>
    </row>
    <row r="842" spans="1:7" ht="15.75" x14ac:dyDescent="0.25">
      <c r="A842" s="83"/>
      <c r="B842" s="83"/>
      <c r="C842" s="83"/>
      <c r="D842" s="83"/>
      <c r="E842" s="49"/>
      <c r="F842" s="49"/>
      <c r="G842" s="49"/>
    </row>
    <row r="843" spans="1:7" ht="15.75" x14ac:dyDescent="0.25">
      <c r="A843" s="83"/>
      <c r="B843" s="83"/>
      <c r="C843" s="83"/>
      <c r="D843" s="83"/>
      <c r="E843" s="49"/>
      <c r="F843" s="49"/>
      <c r="G843" s="49"/>
    </row>
    <row r="844" spans="1:7" ht="15.75" x14ac:dyDescent="0.25">
      <c r="A844" s="83"/>
      <c r="B844" s="83"/>
      <c r="C844" s="83"/>
      <c r="D844" s="83"/>
      <c r="E844" s="49"/>
      <c r="F844" s="49"/>
      <c r="G844" s="49"/>
    </row>
    <row r="845" spans="1:7" ht="15.75" x14ac:dyDescent="0.25">
      <c r="A845" s="83"/>
      <c r="B845" s="83"/>
      <c r="C845" s="83"/>
      <c r="D845" s="83"/>
      <c r="E845" s="49"/>
      <c r="F845" s="49"/>
      <c r="G845" s="49"/>
    </row>
    <row r="846" spans="1:7" ht="15.75" x14ac:dyDescent="0.25">
      <c r="A846" s="83"/>
      <c r="B846" s="83"/>
      <c r="C846" s="83"/>
      <c r="D846" s="83"/>
      <c r="E846" s="49"/>
      <c r="F846" s="49"/>
      <c r="G846" s="49"/>
    </row>
    <row r="847" spans="1:7" ht="15.75" x14ac:dyDescent="0.25">
      <c r="A847" s="83"/>
      <c r="B847" s="83"/>
      <c r="C847" s="83"/>
      <c r="D847" s="83"/>
      <c r="E847" s="49"/>
      <c r="F847" s="49"/>
      <c r="G847" s="49"/>
    </row>
    <row r="848" spans="1:7" ht="15.75" x14ac:dyDescent="0.25">
      <c r="A848" s="83"/>
      <c r="B848" s="83"/>
      <c r="C848" s="83"/>
      <c r="D848" s="83"/>
      <c r="E848" s="49"/>
      <c r="F848" s="49"/>
      <c r="G848" s="49"/>
    </row>
    <row r="849" spans="1:7" ht="15.75" x14ac:dyDescent="0.25">
      <c r="A849" s="83"/>
      <c r="B849" s="83"/>
      <c r="C849" s="83"/>
      <c r="D849" s="83"/>
      <c r="E849" s="49"/>
      <c r="F849" s="49"/>
      <c r="G849" s="49"/>
    </row>
    <row r="850" spans="1:7" ht="15.75" x14ac:dyDescent="0.25">
      <c r="A850" s="83"/>
      <c r="B850" s="83"/>
      <c r="C850" s="83"/>
      <c r="D850" s="83"/>
      <c r="E850" s="49"/>
      <c r="F850" s="49"/>
      <c r="G850" s="49"/>
    </row>
    <row r="851" spans="1:7" ht="15.75" x14ac:dyDescent="0.25">
      <c r="A851" s="83"/>
      <c r="B851" s="83"/>
      <c r="C851" s="83"/>
      <c r="D851" s="83"/>
      <c r="E851" s="49"/>
      <c r="F851" s="49"/>
      <c r="G851" s="49"/>
    </row>
    <row r="852" spans="1:7" ht="15.75" x14ac:dyDescent="0.25">
      <c r="A852" s="83"/>
      <c r="B852" s="83"/>
      <c r="C852" s="83"/>
      <c r="D852" s="83"/>
      <c r="E852" s="49"/>
      <c r="F852" s="49"/>
      <c r="G852" s="49"/>
    </row>
    <row r="853" spans="1:7" ht="15.75" x14ac:dyDescent="0.25">
      <c r="A853" s="83"/>
      <c r="B853" s="83"/>
      <c r="C853" s="83"/>
      <c r="D853" s="83"/>
      <c r="E853" s="49"/>
      <c r="F853" s="49"/>
      <c r="G853" s="49"/>
    </row>
    <row r="854" spans="1:7" ht="15.75" x14ac:dyDescent="0.25">
      <c r="A854" s="83"/>
      <c r="B854" s="83"/>
      <c r="C854" s="83"/>
      <c r="D854" s="83"/>
      <c r="E854" s="49"/>
      <c r="F854" s="49"/>
      <c r="G854" s="49"/>
    </row>
    <row r="855" spans="1:7" ht="15.75" x14ac:dyDescent="0.25">
      <c r="A855" s="83"/>
      <c r="B855" s="83"/>
      <c r="C855" s="83"/>
      <c r="D855" s="83"/>
      <c r="E855" s="49"/>
      <c r="F855" s="49"/>
      <c r="G855" s="49"/>
    </row>
    <row r="856" spans="1:7" ht="15.75" x14ac:dyDescent="0.25">
      <c r="A856" s="83"/>
      <c r="B856" s="83"/>
      <c r="C856" s="83"/>
      <c r="D856" s="83"/>
      <c r="E856" s="49"/>
      <c r="F856" s="49"/>
      <c r="G856" s="49"/>
    </row>
    <row r="857" spans="1:7" ht="15.75" x14ac:dyDescent="0.25">
      <c r="A857" s="83"/>
      <c r="B857" s="83"/>
      <c r="C857" s="83"/>
      <c r="D857" s="83"/>
      <c r="E857" s="49"/>
      <c r="F857" s="49"/>
      <c r="G857" s="49"/>
    </row>
    <row r="858" spans="1:7" ht="15.75" x14ac:dyDescent="0.25">
      <c r="A858" s="83"/>
      <c r="B858" s="83"/>
      <c r="C858" s="83"/>
      <c r="D858" s="83"/>
      <c r="E858" s="49"/>
      <c r="F858" s="49"/>
      <c r="G858" s="49"/>
    </row>
    <row r="859" spans="1:7" ht="15.75" x14ac:dyDescent="0.25">
      <c r="A859" s="83"/>
      <c r="B859" s="83"/>
      <c r="C859" s="83"/>
      <c r="D859" s="83"/>
      <c r="E859" s="49"/>
      <c r="F859" s="49"/>
      <c r="G859" s="49"/>
    </row>
    <row r="860" spans="1:7" ht="15.75" x14ac:dyDescent="0.25">
      <c r="A860" s="83"/>
      <c r="B860" s="83"/>
      <c r="C860" s="83"/>
      <c r="D860" s="83"/>
      <c r="E860" s="49"/>
      <c r="F860" s="49"/>
      <c r="G860" s="49"/>
    </row>
  </sheetData>
  <sortState ref="A10:H674">
    <sortCondition ref="B10:B674"/>
  </sortState>
  <mergeCells count="10">
    <mergeCell ref="F7:G7"/>
    <mergeCell ref="A4:G4"/>
    <mergeCell ref="F1:G1"/>
    <mergeCell ref="F2:G2"/>
    <mergeCell ref="F3:G3"/>
    <mergeCell ref="A7:A8"/>
    <mergeCell ref="B7:B8"/>
    <mergeCell ref="C7:C8"/>
    <mergeCell ref="D7:D8"/>
    <mergeCell ref="E7:E8"/>
  </mergeCells>
  <pageMargins left="0.70866141732283472" right="0.11811023622047245" top="0.55118110236220474" bottom="0.35433070866141736" header="0.31496062992125984" footer="0.31496062992125984"/>
  <pageSetup paperSize="9" scale="80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2022-11-21T00:20:52Z</cp:lastPrinted>
  <dcterms:created xsi:type="dcterms:W3CDTF">2021-10-13T06:13:14Z</dcterms:created>
  <dcterms:modified xsi:type="dcterms:W3CDTF">2022-12-09T01:30:36Z</dcterms:modified>
</cp:coreProperties>
</file>