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1-2023\СОФИНАНСИРОВАНИЕ\"/>
    </mc:Choice>
  </mc:AlternateContent>
  <bookViews>
    <workbookView xWindow="0" yWindow="0" windowWidth="23250" windowHeight="12300"/>
  </bookViews>
  <sheets>
    <sheet name="Софинансирование" sheetId="3" r:id="rId1"/>
  </sheets>
  <definedNames>
    <definedName name="_xlnm.Print_Titles" localSheetId="0">Софинансирование!$6:$8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3" l="1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E34" i="3"/>
  <c r="H46" i="3" l="1"/>
  <c r="G46" i="3"/>
  <c r="G40" i="3" l="1"/>
  <c r="D16" i="3"/>
  <c r="D33" i="3" s="1"/>
  <c r="D47" i="3" s="1"/>
  <c r="E16" i="3"/>
  <c r="F16" i="3"/>
  <c r="F33" i="3" s="1"/>
  <c r="F47" i="3" s="1"/>
  <c r="I16" i="3"/>
  <c r="I33" i="3" s="1"/>
  <c r="I47" i="3" s="1"/>
  <c r="J16" i="3"/>
  <c r="J33" i="3" s="1"/>
  <c r="J47" i="3" s="1"/>
  <c r="K16" i="3"/>
  <c r="L16" i="3"/>
  <c r="O16" i="3"/>
  <c r="O33" i="3" s="1"/>
  <c r="O47" i="3" s="1"/>
  <c r="P16" i="3"/>
  <c r="P33" i="3" s="1"/>
  <c r="P47" i="3" s="1"/>
  <c r="Q16" i="3"/>
  <c r="R16" i="3"/>
  <c r="C16" i="3"/>
  <c r="C33" i="3" s="1"/>
  <c r="C47" i="3" s="1"/>
  <c r="T17" i="3"/>
  <c r="T16" i="3" s="1"/>
  <c r="S17" i="3"/>
  <c r="S16" i="3" s="1"/>
  <c r="N17" i="3"/>
  <c r="N16" i="3" s="1"/>
  <c r="M17" i="3"/>
  <c r="M16" i="3" s="1"/>
  <c r="H17" i="3"/>
  <c r="H16" i="3" s="1"/>
  <c r="G17" i="3"/>
  <c r="G16" i="3" s="1"/>
  <c r="T9" i="3"/>
  <c r="S9" i="3"/>
  <c r="N9" i="3"/>
  <c r="M9" i="3"/>
  <c r="H9" i="3"/>
  <c r="G9" i="3"/>
  <c r="T22" i="3" l="1"/>
  <c r="S22" i="3"/>
  <c r="N22" i="3"/>
  <c r="M22" i="3"/>
  <c r="G22" i="3"/>
  <c r="H22" i="3"/>
  <c r="H28" i="3"/>
  <c r="H29" i="3"/>
  <c r="H30" i="3"/>
  <c r="H35" i="3"/>
  <c r="H36" i="3"/>
  <c r="H37" i="3"/>
  <c r="H38" i="3"/>
  <c r="H39" i="3"/>
  <c r="H40" i="3"/>
  <c r="G28" i="3"/>
  <c r="G29" i="3"/>
  <c r="G30" i="3"/>
  <c r="G35" i="3"/>
  <c r="G36" i="3"/>
  <c r="G38" i="3"/>
  <c r="G39" i="3"/>
  <c r="E37" i="3"/>
  <c r="Q27" i="3"/>
  <c r="S27" i="3" s="1"/>
  <c r="K27" i="3"/>
  <c r="E27" i="3"/>
  <c r="G27" i="3" s="1"/>
  <c r="T12" i="3"/>
  <c r="T13" i="3"/>
  <c r="T14" i="3"/>
  <c r="T15" i="3"/>
  <c r="T20" i="3"/>
  <c r="T21" i="3"/>
  <c r="T23" i="3"/>
  <c r="T24" i="3"/>
  <c r="T25" i="3"/>
  <c r="T26" i="3"/>
  <c r="T27" i="3"/>
  <c r="N12" i="3"/>
  <c r="N13" i="3"/>
  <c r="N14" i="3"/>
  <c r="N15" i="3"/>
  <c r="N20" i="3"/>
  <c r="N21" i="3"/>
  <c r="N23" i="3"/>
  <c r="N24" i="3"/>
  <c r="N25" i="3"/>
  <c r="N26" i="3"/>
  <c r="N27" i="3"/>
  <c r="H11" i="3"/>
  <c r="H12" i="3"/>
  <c r="H13" i="3"/>
  <c r="H14" i="3"/>
  <c r="H15" i="3"/>
  <c r="H19" i="3"/>
  <c r="H20" i="3"/>
  <c r="H21" i="3"/>
  <c r="H23" i="3"/>
  <c r="H24" i="3"/>
  <c r="H25" i="3"/>
  <c r="H26" i="3"/>
  <c r="H27" i="3"/>
  <c r="T10" i="3"/>
  <c r="S12" i="3"/>
  <c r="S13" i="3"/>
  <c r="S14" i="3"/>
  <c r="S15" i="3"/>
  <c r="S20" i="3"/>
  <c r="S21" i="3"/>
  <c r="S23" i="3"/>
  <c r="S24" i="3"/>
  <c r="S25" i="3"/>
  <c r="S26" i="3"/>
  <c r="S10" i="3"/>
  <c r="M12" i="3"/>
  <c r="M13" i="3"/>
  <c r="M14" i="3"/>
  <c r="M15" i="3"/>
  <c r="M20" i="3"/>
  <c r="M21" i="3"/>
  <c r="M23" i="3"/>
  <c r="M24" i="3"/>
  <c r="M25" i="3"/>
  <c r="M26" i="3"/>
  <c r="M27" i="3"/>
  <c r="N10" i="3"/>
  <c r="M10" i="3"/>
  <c r="G12" i="3"/>
  <c r="G13" i="3"/>
  <c r="G14" i="3"/>
  <c r="G15" i="3"/>
  <c r="G20" i="3"/>
  <c r="G21" i="3"/>
  <c r="G24" i="3"/>
  <c r="G25" i="3"/>
  <c r="G26" i="3"/>
  <c r="H10" i="3"/>
  <c r="E19" i="3"/>
  <c r="H33" i="3" l="1"/>
  <c r="G19" i="3"/>
  <c r="G37" i="3"/>
  <c r="K11" i="3"/>
  <c r="L11" i="3"/>
  <c r="Q11" i="3"/>
  <c r="R11" i="3"/>
  <c r="E11" i="3"/>
  <c r="E33" i="3" s="1"/>
  <c r="E47" i="3" s="1"/>
  <c r="H47" i="3" l="1"/>
  <c r="T11" i="3"/>
  <c r="S11" i="3"/>
  <c r="N11" i="3"/>
  <c r="G11" i="3"/>
  <c r="G33" i="3" s="1"/>
  <c r="G47" i="3" s="1"/>
  <c r="M11" i="3"/>
  <c r="K19" i="3"/>
  <c r="M19" i="3" s="1"/>
  <c r="L19" i="3"/>
  <c r="N19" i="3" s="1"/>
  <c r="Q19" i="3"/>
  <c r="S19" i="3" s="1"/>
  <c r="R19" i="3"/>
  <c r="T19" i="3" s="1"/>
  <c r="R33" i="3" l="1"/>
  <c r="R47" i="3" s="1"/>
  <c r="L33" i="3"/>
  <c r="L47" i="3" s="1"/>
  <c r="T33" i="3"/>
  <c r="T47" i="3" s="1"/>
  <c r="Q33" i="3"/>
  <c r="Q47" i="3" s="1"/>
  <c r="N33" i="3"/>
  <c r="N47" i="3" s="1"/>
  <c r="M33" i="3"/>
  <c r="M47" i="3" s="1"/>
  <c r="S33" i="3"/>
  <c r="S47" i="3" s="1"/>
  <c r="K33" i="3"/>
  <c r="K47" i="3" s="1"/>
</calcChain>
</file>

<file path=xl/sharedStrings.xml><?xml version="1.0" encoding="utf-8"?>
<sst xmlns="http://schemas.openxmlformats.org/spreadsheetml/2006/main" count="101" uniqueCount="90">
  <si>
    <t>Школа на 1500 мест в квартале 406 г.Благовещенск, Амурская область  (в т.ч.проектные работы)</t>
  </si>
  <si>
    <t>Строительство, реконструкция и расширение систем водоснабжения и канализации в г.Благовещенске (водовод от насосной станции второго подъема водозабора "Северный" до распределительной сети города)</t>
  </si>
  <si>
    <t>Софинансирование по доведенным лимитам</t>
  </si>
  <si>
    <t>Наименование мероприятия</t>
  </si>
  <si>
    <t>Молодые семьи</t>
  </si>
  <si>
    <t>Лизинг переходящий 2020</t>
  </si>
  <si>
    <t>город</t>
  </si>
  <si>
    <t>область</t>
  </si>
  <si>
    <t>№ п/п</t>
  </si>
  <si>
    <t>софинансирование</t>
  </si>
  <si>
    <t>завершение работ</t>
  </si>
  <si>
    <t>9</t>
  </si>
  <si>
    <t>11</t>
  </si>
  <si>
    <t>12</t>
  </si>
  <si>
    <t>12.2</t>
  </si>
  <si>
    <t>13</t>
  </si>
  <si>
    <t>14</t>
  </si>
  <si>
    <t>17</t>
  </si>
  <si>
    <t>Строительство и реконструкция (модернизация) объектов питьевого водоснабжения</t>
  </si>
  <si>
    <t>Оборудование контейнерных площадок для сбора ТКО</t>
  </si>
  <si>
    <t>Модернизация объектов ЖКХ</t>
  </si>
  <si>
    <t>Обучтройство автомобильных дорог и обеспечение условий для безопасного дорожного движения на территории Амурской области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</si>
  <si>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(стройконтроль 1,8%)</t>
  </si>
  <si>
    <t>2021 по Решению</t>
  </si>
  <si>
    <t>2021 по Закону</t>
  </si>
  <si>
    <t>Доп.потребность город</t>
  </si>
  <si>
    <t>Отклонение 2021</t>
  </si>
  <si>
    <t>Область</t>
  </si>
  <si>
    <t>2022 по Решению</t>
  </si>
  <si>
    <t>2022 по Закону</t>
  </si>
  <si>
    <t>Отклонение 2022</t>
  </si>
  <si>
    <t>2023 по Решению</t>
  </si>
  <si>
    <t>2023 по Закону</t>
  </si>
  <si>
    <t>Отклонение 2023</t>
  </si>
  <si>
    <t>Поддержка административного цента (6%)</t>
  </si>
  <si>
    <t>аванс</t>
  </si>
  <si>
    <t>Планируемое выделение средств областного бюджета на февраль</t>
  </si>
  <si>
    <t>Модернизация (6%)</t>
  </si>
  <si>
    <t>Административный центр (6%)</t>
  </si>
  <si>
    <t>софинансирование (6%)</t>
  </si>
  <si>
    <t>стройконтроль (1,8 %)</t>
  </si>
  <si>
    <t>УДС, всего</t>
  </si>
  <si>
    <t>Школа на 1500 мест (неиспользованные лимиты 2020 года)</t>
  </si>
  <si>
    <t>Городской парк</t>
  </si>
  <si>
    <t>Выравнивание обеспеченности муниципальных образований</t>
  </si>
  <si>
    <t>ИТОГО под действующие лимиты</t>
  </si>
  <si>
    <t>ВСЕГО потребность</t>
  </si>
  <si>
    <t>софинансирование (1%)</t>
  </si>
  <si>
    <t>ПСД по объекту "Спортивная площадка в 417 квартале" (КПП)</t>
  </si>
  <si>
    <t>Обеспечение информационного сопровождения мероприятия по переселению граждан из аварийного жилищного фонда в целях рекламы национальных проектов</t>
  </si>
  <si>
    <t>3.1.</t>
  </si>
  <si>
    <t>3.2.</t>
  </si>
  <si>
    <t>4</t>
  </si>
  <si>
    <t>5</t>
  </si>
  <si>
    <t>6</t>
  </si>
  <si>
    <t>6.1.</t>
  </si>
  <si>
    <t>6.2.</t>
  </si>
  <si>
    <t>7</t>
  </si>
  <si>
    <t>7.1.</t>
  </si>
  <si>
    <t>7.2.</t>
  </si>
  <si>
    <t>7.3</t>
  </si>
  <si>
    <t>8</t>
  </si>
  <si>
    <t>10</t>
  </si>
  <si>
    <t>12.1.</t>
  </si>
  <si>
    <t>15</t>
  </si>
  <si>
    <t>16</t>
  </si>
  <si>
    <t>18</t>
  </si>
  <si>
    <t>19</t>
  </si>
  <si>
    <t xml:space="preserve">Современная Городская среда </t>
  </si>
  <si>
    <t xml:space="preserve">дворовые территории </t>
  </si>
  <si>
    <t>парк Дружба</t>
  </si>
  <si>
    <t>20</t>
  </si>
  <si>
    <t>устройство бетонного основания для спортивной площадки  для реализации нацпроекта "Спорт-норма жизни"</t>
  </si>
  <si>
    <t>21</t>
  </si>
  <si>
    <t xml:space="preserve"> благоустройство пришкольной территории с оборудованием автогородка МАОУ Школа № 28 г.Благовещенска"</t>
  </si>
  <si>
    <t>22</t>
  </si>
  <si>
    <t xml:space="preserve">Благоустройство пришкольных территорий </t>
  </si>
  <si>
    <t>23</t>
  </si>
  <si>
    <t>крытый футбольный манеж в кварьале 398</t>
  </si>
  <si>
    <t>27</t>
  </si>
  <si>
    <t>ПСД   по водоотведению в "Первомайском парке"</t>
  </si>
  <si>
    <t xml:space="preserve">модернизация детских школ искусств </t>
  </si>
  <si>
    <t>оснащение музыкальными инструментами</t>
  </si>
  <si>
    <t>Финансовое обеспечение расходов, связанных с созданием и содержанием дорожного патруля</t>
  </si>
  <si>
    <t>Потребность в софинансировании</t>
  </si>
  <si>
    <t>24</t>
  </si>
  <si>
    <t>25</t>
  </si>
  <si>
    <t>26</t>
  </si>
  <si>
    <t>20.1</t>
  </si>
  <si>
    <t>20.2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</si>
</sst>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0" fontId="3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164" fontId="6" fillId="0" borderId="5" xfId="0" applyNumberFormat="1" applyFont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right" wrapText="1"/>
    </xf>
    <xf numFmtId="0" fontId="7" fillId="0" borderId="5" xfId="0" applyFont="1" applyFill="1" applyBorder="1" applyAlignment="1">
      <alignment wrapText="1"/>
    </xf>
    <xf numFmtId="164" fontId="7" fillId="0" borderId="5" xfId="0" applyNumberFormat="1" applyFont="1" applyFill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 wrapText="1"/>
    </xf>
    <xf numFmtId="164" fontId="7" fillId="0" borderId="2" xfId="0" applyNumberFormat="1" applyFont="1" applyFill="1" applyBorder="1" applyAlignment="1">
      <alignment horizontal="right" wrapText="1"/>
    </xf>
    <xf numFmtId="49" fontId="4" fillId="0" borderId="1" xfId="0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right" wrapText="1"/>
    </xf>
    <xf numFmtId="164" fontId="8" fillId="0" borderId="5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left" wrapText="1"/>
    </xf>
    <xf numFmtId="164" fontId="6" fillId="0" borderId="5" xfId="0" applyNumberFormat="1" applyFont="1" applyFill="1" applyBorder="1" applyAlignment="1">
      <alignment horizontal="right" wrapText="1"/>
    </xf>
    <xf numFmtId="164" fontId="9" fillId="0" borderId="1" xfId="0" applyNumberFormat="1" applyFont="1" applyFill="1" applyBorder="1" applyAlignment="1">
      <alignment horizontal="right" wrapText="1"/>
    </xf>
    <xf numFmtId="0" fontId="6" fillId="0" borderId="5" xfId="0" applyFont="1" applyFill="1" applyBorder="1" applyAlignment="1">
      <alignment wrapText="1"/>
    </xf>
    <xf numFmtId="0" fontId="9" fillId="0" borderId="5" xfId="0" applyFont="1" applyFill="1" applyBorder="1" applyAlignment="1">
      <alignment horizontal="right" wrapText="1"/>
    </xf>
    <xf numFmtId="164" fontId="9" fillId="0" borderId="5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164" fontId="6" fillId="0" borderId="2" xfId="0" applyNumberFormat="1" applyFont="1" applyFill="1" applyBorder="1" applyAlignment="1">
      <alignment horizontal="right" wrapText="1"/>
    </xf>
    <xf numFmtId="0" fontId="6" fillId="0" borderId="7" xfId="0" applyFont="1" applyFill="1" applyBorder="1" applyAlignment="1">
      <alignment wrapText="1"/>
    </xf>
    <xf numFmtId="164" fontId="6" fillId="0" borderId="7" xfId="0" applyNumberFormat="1" applyFont="1" applyFill="1" applyBorder="1" applyAlignment="1">
      <alignment horizontal="right" wrapText="1"/>
    </xf>
    <xf numFmtId="164" fontId="7" fillId="0" borderId="6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right" wrapText="1"/>
    </xf>
    <xf numFmtId="49" fontId="5" fillId="0" borderId="1" xfId="0" applyNumberFormat="1" applyFont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164" fontId="10" fillId="0" borderId="7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wrapText="1"/>
    </xf>
    <xf numFmtId="164" fontId="10" fillId="0" borderId="1" xfId="0" applyNumberFormat="1" applyFont="1" applyFill="1" applyBorder="1" applyAlignment="1">
      <alignment horizontal="right" wrapText="1"/>
    </xf>
    <xf numFmtId="164" fontId="7" fillId="0" borderId="7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 applyAlignment="1">
      <alignment horizontal="right" wrapText="1"/>
    </xf>
    <xf numFmtId="0" fontId="10" fillId="0" borderId="5" xfId="0" applyFont="1" applyBorder="1" applyAlignment="1">
      <alignment wrapText="1"/>
    </xf>
    <xf numFmtId="164" fontId="10" fillId="0" borderId="5" xfId="0" applyNumberFormat="1" applyFont="1" applyBorder="1" applyAlignment="1">
      <alignment horizontal="right" wrapText="1"/>
    </xf>
    <xf numFmtId="0" fontId="4" fillId="2" borderId="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right" wrapText="1"/>
    </xf>
    <xf numFmtId="164" fontId="6" fillId="2" borderId="5" xfId="0" applyNumberFormat="1" applyFont="1" applyFill="1" applyBorder="1" applyAlignment="1">
      <alignment horizontal="right" wrapText="1"/>
    </xf>
    <xf numFmtId="164" fontId="7" fillId="2" borderId="6" xfId="0" applyNumberFormat="1" applyFont="1" applyFill="1" applyBorder="1" applyAlignment="1">
      <alignment horizontal="right" wrapText="1"/>
    </xf>
    <xf numFmtId="164" fontId="10" fillId="2" borderId="5" xfId="0" applyNumberFormat="1" applyFont="1" applyFill="1" applyBorder="1" applyAlignment="1">
      <alignment horizontal="right" wrapText="1"/>
    </xf>
    <xf numFmtId="164" fontId="6" fillId="2" borderId="3" xfId="0" applyNumberFormat="1" applyFont="1" applyFill="1" applyBorder="1" applyAlignment="1">
      <alignment horizontal="right" wrapText="1"/>
    </xf>
    <xf numFmtId="164" fontId="7" fillId="2" borderId="2" xfId="0" applyNumberFormat="1" applyFont="1" applyFill="1" applyBorder="1" applyAlignment="1">
      <alignment horizontal="right" wrapText="1"/>
    </xf>
    <xf numFmtId="164" fontId="8" fillId="2" borderId="1" xfId="0" applyNumberFormat="1" applyFont="1" applyFill="1" applyBorder="1" applyAlignment="1">
      <alignment horizontal="right" wrapText="1"/>
    </xf>
    <xf numFmtId="164" fontId="9" fillId="2" borderId="1" xfId="0" applyNumberFormat="1" applyFont="1" applyFill="1" applyBorder="1" applyAlignment="1">
      <alignment horizontal="right" wrapText="1"/>
    </xf>
    <xf numFmtId="164" fontId="6" fillId="2" borderId="2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164" fontId="7" fillId="2" borderId="5" xfId="0" applyNumberFormat="1" applyFont="1" applyFill="1" applyBorder="1" applyAlignment="1">
      <alignment horizontal="right" wrapText="1"/>
    </xf>
    <xf numFmtId="164" fontId="10" fillId="0" borderId="0" xfId="0" applyNumberFormat="1" applyFont="1" applyBorder="1" applyAlignment="1">
      <alignment horizontal="right" wrapText="1"/>
    </xf>
    <xf numFmtId="164" fontId="10" fillId="2" borderId="1" xfId="0" applyNumberFormat="1" applyFont="1" applyFill="1" applyBorder="1" applyAlignment="1">
      <alignment horizontal="right" wrapText="1"/>
    </xf>
    <xf numFmtId="2" fontId="6" fillId="0" borderId="1" xfId="0" applyNumberFormat="1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8"/>
  <sheetViews>
    <sheetView tabSelected="1" topLeftCell="A4" zoomScale="110" zoomScaleNormal="110" workbookViewId="0">
      <pane xSplit="2" ySplit="5" topLeftCell="C39" activePane="bottomRight" state="frozen"/>
      <selection activeCell="A4" sqref="A4"/>
      <selection pane="topRight" activeCell="C4" sqref="C4"/>
      <selection pane="bottomLeft" activeCell="A7" sqref="A7"/>
      <selection pane="bottomRight" activeCell="I42" sqref="I42"/>
    </sheetView>
  </sheetViews>
  <sheetFormatPr defaultRowHeight="15" x14ac:dyDescent="0.25"/>
  <cols>
    <col min="1" max="1" width="4.7109375" customWidth="1"/>
    <col min="2" max="2" width="22.28515625" customWidth="1"/>
    <col min="3" max="3" width="7.85546875" customWidth="1"/>
    <col min="4" max="4" width="9.5703125" customWidth="1"/>
    <col min="5" max="5" width="8.28515625" customWidth="1"/>
    <col min="6" max="6" width="10" customWidth="1"/>
    <col min="7" max="7" width="8.28515625" customWidth="1"/>
    <col min="8" max="8" width="9.85546875" customWidth="1"/>
    <col min="9" max="9" width="8" customWidth="1"/>
    <col min="10" max="10" width="9.42578125" customWidth="1"/>
    <col min="11" max="11" width="7" customWidth="1"/>
    <col min="12" max="12" width="9.42578125" customWidth="1"/>
    <col min="13" max="13" width="8.7109375" customWidth="1"/>
    <col min="14" max="14" width="7.140625" customWidth="1"/>
    <col min="15" max="15" width="7" customWidth="1"/>
    <col min="16" max="16" width="9.85546875" customWidth="1"/>
    <col min="17" max="17" width="7.28515625" customWidth="1"/>
    <col min="18" max="18" width="9.5703125" customWidth="1"/>
    <col min="19" max="19" width="6.7109375" customWidth="1"/>
    <col min="20" max="20" width="8.7109375" customWidth="1"/>
    <col min="21" max="21" width="9.140625" hidden="1" customWidth="1"/>
    <col min="22" max="22" width="9" hidden="1" customWidth="1"/>
    <col min="23" max="23" width="12.28515625" hidden="1" customWidth="1"/>
    <col min="24" max="24" width="9.28515625" hidden="1" customWidth="1"/>
    <col min="25" max="25" width="10.42578125" customWidth="1"/>
    <col min="26" max="26" width="8.7109375" customWidth="1"/>
    <col min="27" max="27" width="9" bestFit="1" customWidth="1"/>
  </cols>
  <sheetData>
    <row r="2" spans="1:24" ht="15.75" x14ac:dyDescent="0.25">
      <c r="B2" s="66" t="s">
        <v>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3"/>
      <c r="T2" s="3"/>
    </row>
    <row r="3" spans="1:24" x14ac:dyDescent="0.25">
      <c r="V3" s="2"/>
      <c r="W3" s="2"/>
      <c r="X3" s="2"/>
    </row>
    <row r="4" spans="1:24" x14ac:dyDescent="0.25">
      <c r="B4" s="69" t="s">
        <v>84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V4" s="2"/>
      <c r="W4" s="2"/>
      <c r="X4" s="2"/>
    </row>
    <row r="5" spans="1:24" x14ac:dyDescent="0.25">
      <c r="V5" s="2"/>
      <c r="W5" s="2"/>
      <c r="X5" s="2"/>
    </row>
    <row r="6" spans="1:24" x14ac:dyDescent="0.25">
      <c r="A6" s="64" t="s">
        <v>8</v>
      </c>
      <c r="B6" s="67" t="s">
        <v>3</v>
      </c>
      <c r="C6" s="62" t="s">
        <v>23</v>
      </c>
      <c r="D6" s="63"/>
      <c r="E6" s="62" t="s">
        <v>24</v>
      </c>
      <c r="F6" s="63"/>
      <c r="G6" s="62" t="s">
        <v>26</v>
      </c>
      <c r="H6" s="63"/>
      <c r="I6" s="62" t="s">
        <v>28</v>
      </c>
      <c r="J6" s="63"/>
      <c r="K6" s="62" t="s">
        <v>29</v>
      </c>
      <c r="L6" s="63"/>
      <c r="M6" s="62" t="s">
        <v>30</v>
      </c>
      <c r="N6" s="63"/>
      <c r="O6" s="62" t="s">
        <v>31</v>
      </c>
      <c r="P6" s="63"/>
      <c r="Q6" s="62" t="s">
        <v>32</v>
      </c>
      <c r="R6" s="63"/>
      <c r="S6" s="62" t="s">
        <v>33</v>
      </c>
      <c r="T6" s="63"/>
      <c r="V6" s="1"/>
    </row>
    <row r="7" spans="1:24" ht="48.75" x14ac:dyDescent="0.25">
      <c r="A7" s="65"/>
      <c r="B7" s="68"/>
      <c r="C7" s="6" t="s">
        <v>6</v>
      </c>
      <c r="D7" s="7" t="s">
        <v>7</v>
      </c>
      <c r="E7" s="6" t="s">
        <v>6</v>
      </c>
      <c r="F7" s="7" t="s">
        <v>7</v>
      </c>
      <c r="G7" s="44" t="s">
        <v>25</v>
      </c>
      <c r="H7" s="7" t="s">
        <v>27</v>
      </c>
      <c r="I7" s="7"/>
      <c r="J7" s="7"/>
      <c r="K7" s="6" t="s">
        <v>6</v>
      </c>
      <c r="L7" s="7" t="s">
        <v>7</v>
      </c>
      <c r="M7" s="44" t="s">
        <v>25</v>
      </c>
      <c r="N7" s="7" t="s">
        <v>27</v>
      </c>
      <c r="O7" s="7"/>
      <c r="P7" s="7"/>
      <c r="Q7" s="45" t="s">
        <v>6</v>
      </c>
      <c r="R7" s="7" t="s">
        <v>7</v>
      </c>
      <c r="S7" s="7" t="s">
        <v>25</v>
      </c>
      <c r="T7" s="7" t="s">
        <v>27</v>
      </c>
    </row>
    <row r="8" spans="1:24" x14ac:dyDescent="0.25">
      <c r="A8" s="8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45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45">
        <v>13</v>
      </c>
      <c r="N8" s="6">
        <v>14</v>
      </c>
      <c r="O8" s="6">
        <v>15</v>
      </c>
      <c r="P8" s="6">
        <v>16</v>
      </c>
      <c r="Q8" s="45">
        <v>17</v>
      </c>
      <c r="R8" s="6">
        <v>18</v>
      </c>
      <c r="S8" s="9">
        <v>19</v>
      </c>
      <c r="T8" s="10">
        <v>20</v>
      </c>
    </row>
    <row r="9" spans="1:24" ht="41.45" customHeight="1" x14ac:dyDescent="0.25">
      <c r="A9" s="8">
        <v>1</v>
      </c>
      <c r="B9" s="11" t="s">
        <v>44</v>
      </c>
      <c r="C9" s="12">
        <v>7583.4</v>
      </c>
      <c r="D9" s="12">
        <v>118806.5</v>
      </c>
      <c r="E9" s="13">
        <v>7586.7</v>
      </c>
      <c r="F9" s="13">
        <v>118858.5</v>
      </c>
      <c r="G9" s="41">
        <f>SUM(E9-C9)</f>
        <v>3.3000000000001819</v>
      </c>
      <c r="H9" s="13">
        <f>SUM(F9-D9)</f>
        <v>52</v>
      </c>
      <c r="I9" s="13">
        <v>7582.8</v>
      </c>
      <c r="J9" s="13">
        <v>118797.2</v>
      </c>
      <c r="K9" s="13">
        <v>7586.7</v>
      </c>
      <c r="L9" s="13">
        <v>118858.5</v>
      </c>
      <c r="M9" s="50">
        <f>SUM(K9-I9)</f>
        <v>3.8999999999996362</v>
      </c>
      <c r="N9" s="14">
        <f>SUM(L9-J9)</f>
        <v>61.30000000000291</v>
      </c>
      <c r="O9" s="14">
        <v>7582.8</v>
      </c>
      <c r="P9" s="14">
        <v>118796.5</v>
      </c>
      <c r="Q9" s="50">
        <v>7585.7</v>
      </c>
      <c r="R9" s="14">
        <v>118858.5</v>
      </c>
      <c r="S9" s="13">
        <f>SUM(Q9-O9)</f>
        <v>2.8999999999996362</v>
      </c>
      <c r="T9" s="13">
        <f>SUM(R9-P9)</f>
        <v>62</v>
      </c>
      <c r="V9" s="1"/>
      <c r="W9" s="1"/>
      <c r="X9" s="1"/>
    </row>
    <row r="10" spans="1:24" ht="59.45" customHeight="1" x14ac:dyDescent="0.25">
      <c r="A10" s="8">
        <v>2</v>
      </c>
      <c r="B10" s="15" t="s">
        <v>0</v>
      </c>
      <c r="C10" s="16">
        <v>36839.599999999999</v>
      </c>
      <c r="D10" s="16">
        <v>577153.9</v>
      </c>
      <c r="E10" s="17">
        <v>6139.9</v>
      </c>
      <c r="F10" s="17">
        <v>607853.6</v>
      </c>
      <c r="G10" s="46">
        <v>-30675.5</v>
      </c>
      <c r="H10" s="17">
        <f>SUM(F10-D10)</f>
        <v>30699.699999999953</v>
      </c>
      <c r="I10" s="17">
        <v>38187.4</v>
      </c>
      <c r="J10" s="17">
        <v>598269.30000000005</v>
      </c>
      <c r="K10" s="17">
        <v>6364.6</v>
      </c>
      <c r="L10" s="17">
        <v>630092.1</v>
      </c>
      <c r="M10" s="46">
        <f>SUM(K10-I10)</f>
        <v>-31822.800000000003</v>
      </c>
      <c r="N10" s="17">
        <f>SUM(L10-J10)</f>
        <v>31822.79999999993</v>
      </c>
      <c r="O10" s="17">
        <v>0</v>
      </c>
      <c r="P10" s="17">
        <v>0</v>
      </c>
      <c r="Q10" s="46">
        <v>0</v>
      </c>
      <c r="R10" s="17">
        <v>0</v>
      </c>
      <c r="S10" s="17">
        <f>SUM(Q10-O10)</f>
        <v>0</v>
      </c>
      <c r="T10" s="17">
        <f>SUM(R10-P10)</f>
        <v>0</v>
      </c>
    </row>
    <row r="11" spans="1:24" ht="123" customHeight="1" x14ac:dyDescent="0.25">
      <c r="A11" s="8">
        <v>3</v>
      </c>
      <c r="B11" s="15" t="s">
        <v>1</v>
      </c>
      <c r="C11" s="16">
        <v>2165.6999999999998</v>
      </c>
      <c r="D11" s="16">
        <v>214400.4</v>
      </c>
      <c r="E11" s="17">
        <f>SUM(E12:E13)</f>
        <v>6704.5</v>
      </c>
      <c r="F11" s="17">
        <v>209862</v>
      </c>
      <c r="G11" s="46">
        <f t="shared" ref="G11:G39" si="0">SUM(E11-C11)</f>
        <v>4538.8</v>
      </c>
      <c r="H11" s="17">
        <f t="shared" ref="H11:H40" si="1">SUM(F11-D11)</f>
        <v>-4538.3999999999942</v>
      </c>
      <c r="I11" s="17">
        <v>0</v>
      </c>
      <c r="J11" s="17">
        <v>0</v>
      </c>
      <c r="K11" s="17">
        <f t="shared" ref="K11:R11" si="2">SUM(K12:K13)</f>
        <v>0</v>
      </c>
      <c r="L11" s="17">
        <f t="shared" si="2"/>
        <v>0</v>
      </c>
      <c r="M11" s="46">
        <f t="shared" ref="M11:M27" si="3">SUM(K11-I11)</f>
        <v>0</v>
      </c>
      <c r="N11" s="17">
        <f t="shared" ref="N11:N27" si="4">SUM(L11-J11)</f>
        <v>0</v>
      </c>
      <c r="O11" s="17">
        <v>0</v>
      </c>
      <c r="P11" s="17">
        <v>0</v>
      </c>
      <c r="Q11" s="46">
        <f t="shared" si="2"/>
        <v>0</v>
      </c>
      <c r="R11" s="17">
        <f t="shared" si="2"/>
        <v>0</v>
      </c>
      <c r="S11" s="18">
        <f t="shared" ref="S11:S27" si="5">SUM(Q11-O11)</f>
        <v>0</v>
      </c>
      <c r="T11" s="17">
        <f t="shared" ref="T11:T27" si="6">SUM(R11-P11)</f>
        <v>0</v>
      </c>
    </row>
    <row r="12" spans="1:24" ht="18" customHeight="1" x14ac:dyDescent="0.25">
      <c r="A12" s="19" t="s">
        <v>50</v>
      </c>
      <c r="B12" s="20" t="s">
        <v>9</v>
      </c>
      <c r="C12" s="21">
        <v>2165.6999999999998</v>
      </c>
      <c r="D12" s="21">
        <v>214400.4</v>
      </c>
      <c r="E12" s="22">
        <v>2119.8000000000002</v>
      </c>
      <c r="F12" s="22">
        <v>209862</v>
      </c>
      <c r="G12" s="46">
        <f t="shared" si="0"/>
        <v>-45.899999999999636</v>
      </c>
      <c r="H12" s="17">
        <f t="shared" si="1"/>
        <v>-4538.3999999999942</v>
      </c>
      <c r="I12" s="22">
        <v>0</v>
      </c>
      <c r="J12" s="22">
        <v>0</v>
      </c>
      <c r="K12" s="22">
        <v>0</v>
      </c>
      <c r="L12" s="22">
        <v>0</v>
      </c>
      <c r="M12" s="46">
        <f t="shared" si="3"/>
        <v>0</v>
      </c>
      <c r="N12" s="17">
        <f t="shared" si="4"/>
        <v>0</v>
      </c>
      <c r="O12" s="22">
        <v>0</v>
      </c>
      <c r="P12" s="22">
        <v>0</v>
      </c>
      <c r="Q12" s="52">
        <v>0</v>
      </c>
      <c r="R12" s="22">
        <v>0</v>
      </c>
      <c r="S12" s="17">
        <f t="shared" si="5"/>
        <v>0</v>
      </c>
      <c r="T12" s="17">
        <f t="shared" si="6"/>
        <v>0</v>
      </c>
    </row>
    <row r="13" spans="1:24" ht="18" customHeight="1" x14ac:dyDescent="0.25">
      <c r="A13" s="19" t="s">
        <v>51</v>
      </c>
      <c r="B13" s="20" t="s">
        <v>10</v>
      </c>
      <c r="C13" s="21"/>
      <c r="D13" s="21"/>
      <c r="E13" s="22">
        <v>4584.7</v>
      </c>
      <c r="F13" s="22">
        <v>0</v>
      </c>
      <c r="G13" s="46">
        <f t="shared" si="0"/>
        <v>4584.7</v>
      </c>
      <c r="H13" s="17">
        <f t="shared" si="1"/>
        <v>0</v>
      </c>
      <c r="I13" s="22"/>
      <c r="J13" s="22"/>
      <c r="K13" s="22">
        <v>0</v>
      </c>
      <c r="L13" s="22">
        <v>0</v>
      </c>
      <c r="M13" s="46">
        <f t="shared" si="3"/>
        <v>0</v>
      </c>
      <c r="N13" s="17">
        <f t="shared" si="4"/>
        <v>0</v>
      </c>
      <c r="O13" s="22"/>
      <c r="P13" s="22"/>
      <c r="Q13" s="52">
        <v>0</v>
      </c>
      <c r="R13" s="22">
        <v>0</v>
      </c>
      <c r="S13" s="18">
        <f t="shared" si="5"/>
        <v>0</v>
      </c>
      <c r="T13" s="17">
        <f t="shared" si="6"/>
        <v>0</v>
      </c>
    </row>
    <row r="14" spans="1:24" ht="90" customHeight="1" x14ac:dyDescent="0.25">
      <c r="A14" s="19" t="s">
        <v>52</v>
      </c>
      <c r="B14" s="15" t="s">
        <v>22</v>
      </c>
      <c r="C14" s="16">
        <v>9863</v>
      </c>
      <c r="D14" s="16">
        <v>544942.4</v>
      </c>
      <c r="E14" s="17">
        <v>6791.8</v>
      </c>
      <c r="F14" s="17">
        <v>375237.7</v>
      </c>
      <c r="G14" s="46">
        <f t="shared" si="0"/>
        <v>-3071.2</v>
      </c>
      <c r="H14" s="17">
        <f t="shared" si="1"/>
        <v>-169704.7</v>
      </c>
      <c r="I14" s="17">
        <v>12392.2</v>
      </c>
      <c r="J14" s="17">
        <v>688456</v>
      </c>
      <c r="K14" s="17">
        <v>12392.2</v>
      </c>
      <c r="L14" s="17">
        <v>688456</v>
      </c>
      <c r="M14" s="46">
        <f t="shared" si="3"/>
        <v>0</v>
      </c>
      <c r="N14" s="17">
        <f t="shared" si="4"/>
        <v>0</v>
      </c>
      <c r="O14" s="17">
        <v>15027.1</v>
      </c>
      <c r="P14" s="17">
        <v>834838</v>
      </c>
      <c r="Q14" s="46">
        <v>15027.1</v>
      </c>
      <c r="R14" s="17">
        <v>834838</v>
      </c>
      <c r="S14" s="17">
        <f t="shared" si="5"/>
        <v>0</v>
      </c>
      <c r="T14" s="17">
        <f t="shared" si="6"/>
        <v>0</v>
      </c>
    </row>
    <row r="15" spans="1:24" ht="87" customHeight="1" x14ac:dyDescent="0.25">
      <c r="A15" s="19" t="s">
        <v>53</v>
      </c>
      <c r="B15" s="23" t="s">
        <v>21</v>
      </c>
      <c r="C15" s="24">
        <v>0</v>
      </c>
      <c r="D15" s="24">
        <v>0</v>
      </c>
      <c r="E15" s="25">
        <v>0</v>
      </c>
      <c r="F15" s="25">
        <v>0</v>
      </c>
      <c r="G15" s="46">
        <f t="shared" si="0"/>
        <v>0</v>
      </c>
      <c r="H15" s="17">
        <f t="shared" si="1"/>
        <v>0</v>
      </c>
      <c r="I15" s="25">
        <v>0</v>
      </c>
      <c r="J15" s="25">
        <v>0</v>
      </c>
      <c r="K15" s="25">
        <v>0</v>
      </c>
      <c r="L15" s="25">
        <v>0</v>
      </c>
      <c r="M15" s="46">
        <f t="shared" si="3"/>
        <v>0</v>
      </c>
      <c r="N15" s="17">
        <f t="shared" si="4"/>
        <v>0</v>
      </c>
      <c r="O15" s="25">
        <v>319.5</v>
      </c>
      <c r="P15" s="25">
        <v>5000</v>
      </c>
      <c r="Q15" s="53">
        <v>319.5</v>
      </c>
      <c r="R15" s="25">
        <v>5000</v>
      </c>
      <c r="S15" s="18">
        <f t="shared" si="5"/>
        <v>0</v>
      </c>
      <c r="T15" s="17">
        <f t="shared" si="6"/>
        <v>0</v>
      </c>
    </row>
    <row r="16" spans="1:24" ht="24.75" x14ac:dyDescent="0.25">
      <c r="A16" s="19" t="s">
        <v>54</v>
      </c>
      <c r="B16" s="26" t="s">
        <v>68</v>
      </c>
      <c r="C16" s="24">
        <f>SUM(C17:C18)</f>
        <v>7109.8</v>
      </c>
      <c r="D16" s="24">
        <f t="shared" ref="D16:T16" si="7">SUM(D17:D18)</f>
        <v>111387.4</v>
      </c>
      <c r="E16" s="24">
        <f t="shared" si="7"/>
        <v>1779.6</v>
      </c>
      <c r="F16" s="24">
        <f t="shared" si="7"/>
        <v>130253.9</v>
      </c>
      <c r="G16" s="47">
        <f t="shared" si="7"/>
        <v>-5807.3</v>
      </c>
      <c r="H16" s="24">
        <f t="shared" si="7"/>
        <v>18866.5</v>
      </c>
      <c r="I16" s="24">
        <f t="shared" si="7"/>
        <v>7412.7</v>
      </c>
      <c r="J16" s="24">
        <f t="shared" si="7"/>
        <v>116132.2</v>
      </c>
      <c r="K16" s="24">
        <f t="shared" si="7"/>
        <v>1046.3</v>
      </c>
      <c r="L16" s="24">
        <f t="shared" si="7"/>
        <v>104628.2</v>
      </c>
      <c r="M16" s="47">
        <f t="shared" si="7"/>
        <v>-6366.4</v>
      </c>
      <c r="N16" s="24">
        <f t="shared" si="7"/>
        <v>-11504</v>
      </c>
      <c r="O16" s="24">
        <f t="shared" si="7"/>
        <v>0</v>
      </c>
      <c r="P16" s="24">
        <f t="shared" si="7"/>
        <v>0</v>
      </c>
      <c r="Q16" s="47">
        <f t="shared" si="7"/>
        <v>1042.4000000000001</v>
      </c>
      <c r="R16" s="24">
        <f t="shared" si="7"/>
        <v>104242.4</v>
      </c>
      <c r="S16" s="24">
        <f t="shared" si="7"/>
        <v>1042.4000000000001</v>
      </c>
      <c r="T16" s="24">
        <f t="shared" si="7"/>
        <v>104242.4</v>
      </c>
    </row>
    <row r="17" spans="1:23" x14ac:dyDescent="0.25">
      <c r="A17" s="19" t="s">
        <v>55</v>
      </c>
      <c r="B17" s="27" t="s">
        <v>47</v>
      </c>
      <c r="C17" s="24">
        <v>7109.8</v>
      </c>
      <c r="D17" s="24">
        <v>111387.4</v>
      </c>
      <c r="E17" s="13">
        <v>1302.5</v>
      </c>
      <c r="F17" s="13">
        <v>130253.9</v>
      </c>
      <c r="G17" s="46">
        <f t="shared" ref="G17" si="8">SUM(E17-C17)</f>
        <v>-5807.3</v>
      </c>
      <c r="H17" s="17">
        <f t="shared" ref="H17" si="9">SUM(F17-D17)</f>
        <v>18866.5</v>
      </c>
      <c r="I17" s="13">
        <v>7412.7</v>
      </c>
      <c r="J17" s="13">
        <v>116132.2</v>
      </c>
      <c r="K17" s="13">
        <v>1046.3</v>
      </c>
      <c r="L17" s="13">
        <v>104628.2</v>
      </c>
      <c r="M17" s="46">
        <f t="shared" ref="M17" si="10">SUM(K17-I17)</f>
        <v>-6366.4</v>
      </c>
      <c r="N17" s="17">
        <f t="shared" ref="N17" si="11">SUM(L17-J17)</f>
        <v>-11504</v>
      </c>
      <c r="O17" s="13">
        <v>0</v>
      </c>
      <c r="P17" s="13">
        <v>0</v>
      </c>
      <c r="Q17" s="41">
        <v>1042.4000000000001</v>
      </c>
      <c r="R17" s="13">
        <v>104242.4</v>
      </c>
      <c r="S17" s="17">
        <f t="shared" ref="S17" si="12">SUM(Q17-O17)</f>
        <v>1042.4000000000001</v>
      </c>
      <c r="T17" s="17">
        <f t="shared" ref="T17" si="13">SUM(R17-P17)</f>
        <v>104242.4</v>
      </c>
    </row>
    <row r="18" spans="1:23" ht="27" customHeight="1" x14ac:dyDescent="0.25">
      <c r="A18" s="19" t="s">
        <v>56</v>
      </c>
      <c r="B18" s="27" t="s">
        <v>48</v>
      </c>
      <c r="C18" s="24"/>
      <c r="D18" s="24"/>
      <c r="E18" s="13">
        <v>477.1</v>
      </c>
      <c r="F18" s="13"/>
      <c r="G18" s="46"/>
      <c r="H18" s="17"/>
      <c r="I18" s="13"/>
      <c r="J18" s="13"/>
      <c r="K18" s="13"/>
      <c r="L18" s="13"/>
      <c r="M18" s="46"/>
      <c r="N18" s="17"/>
      <c r="O18" s="13"/>
      <c r="P18" s="13"/>
      <c r="Q18" s="41"/>
      <c r="R18" s="13"/>
      <c r="S18" s="17"/>
      <c r="T18" s="17"/>
    </row>
    <row r="19" spans="1:23" ht="39.6" customHeight="1" x14ac:dyDescent="0.25">
      <c r="A19" s="19" t="s">
        <v>57</v>
      </c>
      <c r="B19" s="26" t="s">
        <v>34</v>
      </c>
      <c r="C19" s="24">
        <v>6702</v>
      </c>
      <c r="D19" s="24">
        <v>74802</v>
      </c>
      <c r="E19" s="13">
        <f>SUM(E20:E21)</f>
        <v>6702</v>
      </c>
      <c r="F19" s="13">
        <v>104997</v>
      </c>
      <c r="G19" s="46">
        <f>SUM(G20:G22)</f>
        <v>6701.9</v>
      </c>
      <c r="H19" s="17">
        <f t="shared" si="1"/>
        <v>30195</v>
      </c>
      <c r="I19" s="13">
        <v>0</v>
      </c>
      <c r="J19" s="13">
        <v>0</v>
      </c>
      <c r="K19" s="13">
        <f t="shared" ref="K19:R19" si="14">SUM(K20:K21)</f>
        <v>0</v>
      </c>
      <c r="L19" s="13">
        <f t="shared" si="14"/>
        <v>0</v>
      </c>
      <c r="M19" s="46">
        <f t="shared" si="3"/>
        <v>0</v>
      </c>
      <c r="N19" s="17">
        <f t="shared" si="4"/>
        <v>0</v>
      </c>
      <c r="O19" s="13">
        <v>0</v>
      </c>
      <c r="P19" s="13">
        <v>0</v>
      </c>
      <c r="Q19" s="41">
        <f t="shared" si="14"/>
        <v>0</v>
      </c>
      <c r="R19" s="13">
        <f t="shared" si="14"/>
        <v>0</v>
      </c>
      <c r="S19" s="18">
        <f t="shared" si="5"/>
        <v>0</v>
      </c>
      <c r="T19" s="17">
        <f t="shared" si="6"/>
        <v>0</v>
      </c>
    </row>
    <row r="20" spans="1:23" ht="20.45" customHeight="1" x14ac:dyDescent="0.25">
      <c r="A20" s="19" t="s">
        <v>58</v>
      </c>
      <c r="B20" s="27" t="s">
        <v>69</v>
      </c>
      <c r="C20" s="28">
        <v>5042.3999999999996</v>
      </c>
      <c r="D20" s="28"/>
      <c r="E20" s="25">
        <v>5042.3999999999996</v>
      </c>
      <c r="F20" s="25">
        <v>0</v>
      </c>
      <c r="G20" s="46">
        <f t="shared" si="0"/>
        <v>0</v>
      </c>
      <c r="H20" s="17">
        <f t="shared" si="1"/>
        <v>0</v>
      </c>
      <c r="I20" s="25">
        <v>0</v>
      </c>
      <c r="J20" s="25">
        <v>0</v>
      </c>
      <c r="K20" s="25">
        <v>0</v>
      </c>
      <c r="L20" s="25">
        <v>0</v>
      </c>
      <c r="M20" s="46">
        <f t="shared" si="3"/>
        <v>0</v>
      </c>
      <c r="N20" s="17">
        <f t="shared" si="4"/>
        <v>0</v>
      </c>
      <c r="O20" s="25">
        <v>0</v>
      </c>
      <c r="P20" s="25">
        <v>0</v>
      </c>
      <c r="Q20" s="53">
        <v>0</v>
      </c>
      <c r="R20" s="25">
        <v>0</v>
      </c>
      <c r="S20" s="17">
        <f t="shared" si="5"/>
        <v>0</v>
      </c>
      <c r="T20" s="17">
        <f t="shared" si="6"/>
        <v>0</v>
      </c>
    </row>
    <row r="21" spans="1:23" ht="19.149999999999999" customHeight="1" x14ac:dyDescent="0.25">
      <c r="A21" s="19" t="s">
        <v>59</v>
      </c>
      <c r="B21" s="27" t="s">
        <v>70</v>
      </c>
      <c r="C21" s="28">
        <v>1659.6</v>
      </c>
      <c r="D21" s="28"/>
      <c r="E21" s="25">
        <v>1659.6</v>
      </c>
      <c r="F21" s="25">
        <v>0</v>
      </c>
      <c r="G21" s="46">
        <f t="shared" si="0"/>
        <v>0</v>
      </c>
      <c r="H21" s="17">
        <f t="shared" si="1"/>
        <v>0</v>
      </c>
      <c r="I21" s="25">
        <v>0</v>
      </c>
      <c r="J21" s="25">
        <v>0</v>
      </c>
      <c r="K21" s="25">
        <v>0</v>
      </c>
      <c r="L21" s="25">
        <v>0</v>
      </c>
      <c r="M21" s="46">
        <f t="shared" si="3"/>
        <v>0</v>
      </c>
      <c r="N21" s="17">
        <f t="shared" si="4"/>
        <v>0</v>
      </c>
      <c r="O21" s="25">
        <v>0</v>
      </c>
      <c r="P21" s="25">
        <v>0</v>
      </c>
      <c r="Q21" s="53">
        <v>0</v>
      </c>
      <c r="R21" s="25">
        <v>0</v>
      </c>
      <c r="S21" s="17">
        <f t="shared" si="5"/>
        <v>0</v>
      </c>
      <c r="T21" s="17">
        <f t="shared" si="6"/>
        <v>0</v>
      </c>
    </row>
    <row r="22" spans="1:23" ht="19.149999999999999" customHeight="1" x14ac:dyDescent="0.25">
      <c r="A22" s="19" t="s">
        <v>60</v>
      </c>
      <c r="B22" s="27" t="s">
        <v>43</v>
      </c>
      <c r="C22" s="28"/>
      <c r="D22" s="28"/>
      <c r="E22" s="25">
        <v>6701.9</v>
      </c>
      <c r="F22" s="25">
        <v>104997</v>
      </c>
      <c r="G22" s="46">
        <f t="shared" si="0"/>
        <v>6701.9</v>
      </c>
      <c r="H22" s="17">
        <f t="shared" si="1"/>
        <v>104997</v>
      </c>
      <c r="I22" s="25">
        <v>0</v>
      </c>
      <c r="J22" s="25">
        <v>0</v>
      </c>
      <c r="K22" s="25">
        <v>0</v>
      </c>
      <c r="L22" s="25">
        <v>0</v>
      </c>
      <c r="M22" s="46">
        <f t="shared" si="3"/>
        <v>0</v>
      </c>
      <c r="N22" s="17">
        <f t="shared" si="4"/>
        <v>0</v>
      </c>
      <c r="O22" s="25">
        <v>0</v>
      </c>
      <c r="P22" s="25">
        <v>0</v>
      </c>
      <c r="Q22" s="53">
        <v>0</v>
      </c>
      <c r="R22" s="25">
        <v>0</v>
      </c>
      <c r="S22" s="17">
        <f t="shared" si="5"/>
        <v>0</v>
      </c>
      <c r="T22" s="17">
        <f t="shared" si="6"/>
        <v>0</v>
      </c>
    </row>
    <row r="23" spans="1:23" ht="32.450000000000003" customHeight="1" x14ac:dyDescent="0.25">
      <c r="A23" s="19" t="s">
        <v>61</v>
      </c>
      <c r="B23" s="26" t="s">
        <v>20</v>
      </c>
      <c r="C23" s="24">
        <v>33173.5</v>
      </c>
      <c r="D23" s="24">
        <v>519718.7</v>
      </c>
      <c r="E23" s="13">
        <v>37043.300000000003</v>
      </c>
      <c r="F23" s="13">
        <v>580344.9</v>
      </c>
      <c r="G23" s="46">
        <v>3401.5</v>
      </c>
      <c r="H23" s="17">
        <f t="shared" si="1"/>
        <v>60626.200000000012</v>
      </c>
      <c r="I23" s="13">
        <v>24355.9</v>
      </c>
      <c r="J23" s="13">
        <v>381576.2</v>
      </c>
      <c r="K23" s="13">
        <v>24355.9</v>
      </c>
      <c r="L23" s="13">
        <v>381576.2</v>
      </c>
      <c r="M23" s="46">
        <f t="shared" si="3"/>
        <v>0</v>
      </c>
      <c r="N23" s="17">
        <f t="shared" si="4"/>
        <v>0</v>
      </c>
      <c r="O23" s="13">
        <v>28320</v>
      </c>
      <c r="P23" s="13">
        <v>443680</v>
      </c>
      <c r="Q23" s="41">
        <v>28320</v>
      </c>
      <c r="R23" s="13">
        <v>443680</v>
      </c>
      <c r="S23" s="18">
        <f t="shared" si="5"/>
        <v>0</v>
      </c>
      <c r="T23" s="17">
        <f t="shared" si="6"/>
        <v>0</v>
      </c>
    </row>
    <row r="24" spans="1:23" ht="57.6" customHeight="1" x14ac:dyDescent="0.25">
      <c r="A24" s="19" t="s">
        <v>11</v>
      </c>
      <c r="B24" s="29" t="s">
        <v>18</v>
      </c>
      <c r="C24" s="13">
        <v>7767.4</v>
      </c>
      <c r="D24" s="13">
        <v>121689.4</v>
      </c>
      <c r="E24" s="13">
        <v>0</v>
      </c>
      <c r="F24" s="13">
        <v>0</v>
      </c>
      <c r="G24" s="46">
        <f t="shared" si="0"/>
        <v>-7767.4</v>
      </c>
      <c r="H24" s="17">
        <f t="shared" si="1"/>
        <v>-121689.4</v>
      </c>
      <c r="I24" s="13">
        <v>0</v>
      </c>
      <c r="J24" s="13">
        <v>4390.1000000000004</v>
      </c>
      <c r="K24" s="13">
        <v>280.2</v>
      </c>
      <c r="L24" s="13">
        <v>4390.1000000000004</v>
      </c>
      <c r="M24" s="46">
        <f t="shared" si="3"/>
        <v>280.2</v>
      </c>
      <c r="N24" s="17">
        <f t="shared" si="4"/>
        <v>0</v>
      </c>
      <c r="O24" s="13">
        <v>0</v>
      </c>
      <c r="P24" s="13">
        <v>0</v>
      </c>
      <c r="Q24" s="41">
        <v>1274.5</v>
      </c>
      <c r="R24" s="13">
        <v>19967</v>
      </c>
      <c r="S24" s="17">
        <f t="shared" si="5"/>
        <v>1274.5</v>
      </c>
      <c r="T24" s="17">
        <f t="shared" si="6"/>
        <v>19967</v>
      </c>
    </row>
    <row r="25" spans="1:23" ht="33.6" customHeight="1" x14ac:dyDescent="0.25">
      <c r="A25" s="19" t="s">
        <v>62</v>
      </c>
      <c r="B25" s="29" t="s">
        <v>19</v>
      </c>
      <c r="C25" s="13">
        <v>28.7</v>
      </c>
      <c r="D25" s="13">
        <v>449.4</v>
      </c>
      <c r="E25" s="13">
        <v>229.6</v>
      </c>
      <c r="F25" s="13">
        <v>3597.8</v>
      </c>
      <c r="G25" s="46">
        <f t="shared" si="0"/>
        <v>200.9</v>
      </c>
      <c r="H25" s="17">
        <f t="shared" si="1"/>
        <v>3148.4</v>
      </c>
      <c r="I25" s="13">
        <v>7.6</v>
      </c>
      <c r="J25" s="13">
        <v>119.7</v>
      </c>
      <c r="K25" s="13">
        <v>61.2</v>
      </c>
      <c r="L25" s="13">
        <v>958.4</v>
      </c>
      <c r="M25" s="46">
        <f t="shared" si="3"/>
        <v>53.6</v>
      </c>
      <c r="N25" s="17">
        <f t="shared" si="4"/>
        <v>838.69999999999993</v>
      </c>
      <c r="O25" s="13">
        <v>0</v>
      </c>
      <c r="P25" s="13">
        <v>0</v>
      </c>
      <c r="Q25" s="41">
        <v>0</v>
      </c>
      <c r="R25" s="13">
        <v>0</v>
      </c>
      <c r="S25" s="17">
        <f t="shared" si="5"/>
        <v>0</v>
      </c>
      <c r="T25" s="17">
        <f t="shared" si="6"/>
        <v>0</v>
      </c>
    </row>
    <row r="26" spans="1:23" ht="21.6" customHeight="1" x14ac:dyDescent="0.25">
      <c r="A26" s="19" t="s">
        <v>12</v>
      </c>
      <c r="B26" s="29" t="s">
        <v>4</v>
      </c>
      <c r="C26" s="13">
        <v>1921.5</v>
      </c>
      <c r="D26" s="24">
        <v>30102.9</v>
      </c>
      <c r="E26" s="13">
        <v>652.5</v>
      </c>
      <c r="F26" s="30">
        <v>10222.5</v>
      </c>
      <c r="G26" s="46">
        <f t="shared" si="0"/>
        <v>-1269</v>
      </c>
      <c r="H26" s="17">
        <f t="shared" si="1"/>
        <v>-19880.400000000001</v>
      </c>
      <c r="I26" s="13">
        <v>1935.8</v>
      </c>
      <c r="J26" s="13">
        <v>30327.5</v>
      </c>
      <c r="K26" s="13">
        <v>654.1</v>
      </c>
      <c r="L26" s="13">
        <v>10247.299999999999</v>
      </c>
      <c r="M26" s="46">
        <f t="shared" si="3"/>
        <v>-1281.6999999999998</v>
      </c>
      <c r="N26" s="17">
        <f t="shared" si="4"/>
        <v>-20080.2</v>
      </c>
      <c r="O26" s="13">
        <v>0</v>
      </c>
      <c r="P26" s="13">
        <v>0</v>
      </c>
      <c r="Q26" s="41">
        <v>645.20000000000005</v>
      </c>
      <c r="R26" s="30">
        <v>10108.799999999999</v>
      </c>
      <c r="S26" s="18">
        <f t="shared" si="5"/>
        <v>645.20000000000005</v>
      </c>
      <c r="T26" s="17">
        <f t="shared" si="6"/>
        <v>10108.799999999999</v>
      </c>
    </row>
    <row r="27" spans="1:23" ht="21.6" customHeight="1" x14ac:dyDescent="0.25">
      <c r="A27" s="19" t="s">
        <v>13</v>
      </c>
      <c r="B27" s="31" t="s">
        <v>5</v>
      </c>
      <c r="C27" s="32">
        <v>2657.8</v>
      </c>
      <c r="D27" s="32">
        <v>7172</v>
      </c>
      <c r="E27" s="30">
        <f>SUM(E28:E29)</f>
        <v>8146.8</v>
      </c>
      <c r="F27" s="13">
        <v>24551.200000000001</v>
      </c>
      <c r="G27" s="48">
        <f t="shared" si="0"/>
        <v>5489</v>
      </c>
      <c r="H27" s="33">
        <f t="shared" si="1"/>
        <v>17379.2</v>
      </c>
      <c r="I27" s="30">
        <v>790.5</v>
      </c>
      <c r="J27" s="30">
        <v>2369.1999999999998</v>
      </c>
      <c r="K27" s="30">
        <f>SUM(K28:K29)</f>
        <v>1158.9000000000001</v>
      </c>
      <c r="L27" s="30">
        <v>28367</v>
      </c>
      <c r="M27" s="48">
        <f t="shared" si="3"/>
        <v>368.40000000000009</v>
      </c>
      <c r="N27" s="33">
        <f t="shared" si="4"/>
        <v>25997.8</v>
      </c>
      <c r="O27" s="13">
        <v>0</v>
      </c>
      <c r="P27" s="13">
        <v>0</v>
      </c>
      <c r="Q27" s="54">
        <f>SUM(Q28:Q29)</f>
        <v>1020.2</v>
      </c>
      <c r="R27" s="13">
        <v>15983</v>
      </c>
      <c r="S27" s="17">
        <f t="shared" si="5"/>
        <v>1020.2</v>
      </c>
      <c r="T27" s="33">
        <f t="shared" si="6"/>
        <v>15983</v>
      </c>
      <c r="V27" s="1"/>
      <c r="W27" s="1"/>
    </row>
    <row r="28" spans="1:23" ht="13.9" customHeight="1" x14ac:dyDescent="0.25">
      <c r="A28" s="19" t="s">
        <v>63</v>
      </c>
      <c r="B28" s="34" t="s">
        <v>9</v>
      </c>
      <c r="C28" s="13"/>
      <c r="D28" s="24"/>
      <c r="E28" s="13">
        <v>1020.2</v>
      </c>
      <c r="F28" s="13"/>
      <c r="G28" s="48">
        <f t="shared" si="0"/>
        <v>1020.2</v>
      </c>
      <c r="H28" s="33">
        <f t="shared" si="1"/>
        <v>0</v>
      </c>
      <c r="I28" s="13"/>
      <c r="J28" s="13"/>
      <c r="K28" s="13">
        <v>1158.9000000000001</v>
      </c>
      <c r="L28" s="13"/>
      <c r="M28" s="46"/>
      <c r="N28" s="17"/>
      <c r="O28" s="30"/>
      <c r="P28" s="30"/>
      <c r="Q28" s="41">
        <v>1020.2</v>
      </c>
      <c r="R28" s="13"/>
      <c r="S28" s="17"/>
      <c r="T28" s="16"/>
      <c r="V28" s="1"/>
      <c r="W28" s="1"/>
    </row>
    <row r="29" spans="1:23" ht="16.899999999999999" customHeight="1" x14ac:dyDescent="0.25">
      <c r="A29" s="19" t="s">
        <v>14</v>
      </c>
      <c r="B29" s="34" t="s">
        <v>35</v>
      </c>
      <c r="C29" s="24"/>
      <c r="D29" s="24"/>
      <c r="E29" s="13">
        <v>7126.6</v>
      </c>
      <c r="F29" s="13"/>
      <c r="G29" s="48">
        <f t="shared" si="0"/>
        <v>7126.6</v>
      </c>
      <c r="H29" s="33">
        <f t="shared" si="1"/>
        <v>0</v>
      </c>
      <c r="I29" s="13"/>
      <c r="J29" s="13"/>
      <c r="K29" s="13">
        <v>0</v>
      </c>
      <c r="L29" s="13"/>
      <c r="M29" s="46"/>
      <c r="N29" s="17"/>
      <c r="O29" s="13"/>
      <c r="P29" s="13"/>
      <c r="Q29" s="41"/>
      <c r="R29" s="13"/>
      <c r="S29" s="17"/>
      <c r="T29" s="16"/>
      <c r="V29" s="1"/>
      <c r="W29" s="1"/>
    </row>
    <row r="30" spans="1:23" ht="92.45" customHeight="1" x14ac:dyDescent="0.25">
      <c r="A30" s="19" t="s">
        <v>15</v>
      </c>
      <c r="B30" s="29" t="s">
        <v>49</v>
      </c>
      <c r="C30" s="24"/>
      <c r="D30" s="24"/>
      <c r="E30" s="13">
        <v>160.30000000000001</v>
      </c>
      <c r="F30" s="13"/>
      <c r="G30" s="46">
        <f t="shared" si="0"/>
        <v>160.30000000000001</v>
      </c>
      <c r="H30" s="17">
        <f t="shared" si="1"/>
        <v>0</v>
      </c>
      <c r="I30" s="13"/>
      <c r="J30" s="13"/>
      <c r="K30" s="13"/>
      <c r="L30" s="13"/>
      <c r="M30" s="46"/>
      <c r="N30" s="17"/>
      <c r="O30" s="13"/>
      <c r="P30" s="13"/>
      <c r="Q30" s="41"/>
      <c r="R30" s="13"/>
      <c r="S30" s="17"/>
      <c r="T30" s="16"/>
      <c r="V30" s="1"/>
      <c r="W30" s="1"/>
    </row>
    <row r="31" spans="1:23" ht="24.75" x14ac:dyDescent="0.25">
      <c r="A31" s="19" t="s">
        <v>16</v>
      </c>
      <c r="B31" s="56" t="s">
        <v>81</v>
      </c>
      <c r="C31" s="13">
        <v>1914.9</v>
      </c>
      <c r="D31" s="13">
        <v>30000</v>
      </c>
      <c r="E31" s="13"/>
      <c r="F31" s="13">
        <v>-30000</v>
      </c>
      <c r="G31" s="46">
        <v>-1914.9</v>
      </c>
      <c r="H31" s="17">
        <v>-30000</v>
      </c>
      <c r="I31" s="13"/>
      <c r="J31" s="13"/>
      <c r="K31" s="13"/>
      <c r="L31" s="13"/>
      <c r="M31" s="46"/>
      <c r="N31" s="17"/>
      <c r="O31" s="13"/>
      <c r="P31" s="13"/>
      <c r="Q31" s="41"/>
      <c r="R31" s="13">
        <v>28590.5</v>
      </c>
      <c r="S31" s="17">
        <v>1824.9</v>
      </c>
      <c r="T31" s="16">
        <v>28590.5</v>
      </c>
      <c r="V31" s="1"/>
      <c r="W31" s="1"/>
    </row>
    <row r="32" spans="1:23" ht="24.75" x14ac:dyDescent="0.25">
      <c r="A32" s="19" t="s">
        <v>64</v>
      </c>
      <c r="B32" s="56" t="s">
        <v>82</v>
      </c>
      <c r="C32" s="13"/>
      <c r="D32" s="13"/>
      <c r="E32" s="13"/>
      <c r="F32" s="13"/>
      <c r="G32" s="46"/>
      <c r="H32" s="17"/>
      <c r="I32" s="13"/>
      <c r="J32" s="13"/>
      <c r="K32" s="13"/>
      <c r="L32" s="13"/>
      <c r="M32" s="46"/>
      <c r="N32" s="17"/>
      <c r="O32" s="13"/>
      <c r="P32" s="13"/>
      <c r="Q32" s="41"/>
      <c r="R32" s="13">
        <v>3522</v>
      </c>
      <c r="S32" s="17">
        <v>224.8</v>
      </c>
      <c r="T32" s="16">
        <v>3522</v>
      </c>
      <c r="V32" s="1"/>
      <c r="W32" s="1"/>
    </row>
    <row r="33" spans="1:24" s="4" customFormat="1" ht="30.6" customHeight="1" x14ac:dyDescent="0.25">
      <c r="A33" s="35" t="s">
        <v>65</v>
      </c>
      <c r="B33" s="36" t="s">
        <v>45</v>
      </c>
      <c r="C33" s="37">
        <f>SUM(C9+C10+C11+C14+C15+C16+C19+C23+C24+C25+C26+C27+C30+C31+C32)</f>
        <v>117727.29999999999</v>
      </c>
      <c r="D33" s="37">
        <f t="shared" ref="D33:T33" si="15">SUM(D9+D10+D11+D14+D15+D16+D19+D23+D24+D25+D26+D27+D30+D31+D32)</f>
        <v>2350625</v>
      </c>
      <c r="E33" s="37">
        <f t="shared" si="15"/>
        <v>81937.000000000015</v>
      </c>
      <c r="F33" s="37">
        <f t="shared" si="15"/>
        <v>2135779.1</v>
      </c>
      <c r="G33" s="37">
        <f t="shared" si="15"/>
        <v>-30009.600000000002</v>
      </c>
      <c r="H33" s="37">
        <f t="shared" si="15"/>
        <v>-184845.90000000002</v>
      </c>
      <c r="I33" s="37">
        <f t="shared" si="15"/>
        <v>92664.900000000009</v>
      </c>
      <c r="J33" s="37">
        <f t="shared" si="15"/>
        <v>1940437.4</v>
      </c>
      <c r="K33" s="37">
        <f t="shared" si="15"/>
        <v>53900.099999999991</v>
      </c>
      <c r="L33" s="37">
        <f t="shared" si="15"/>
        <v>1967573.8</v>
      </c>
      <c r="M33" s="37">
        <f t="shared" si="15"/>
        <v>-38764.800000000003</v>
      </c>
      <c r="N33" s="37">
        <f t="shared" si="15"/>
        <v>27136.399999999932</v>
      </c>
      <c r="O33" s="37">
        <f t="shared" si="15"/>
        <v>51249.4</v>
      </c>
      <c r="P33" s="37">
        <f t="shared" si="15"/>
        <v>1402314.5</v>
      </c>
      <c r="Q33" s="37">
        <f t="shared" si="15"/>
        <v>55234.599999999991</v>
      </c>
      <c r="R33" s="37">
        <f t="shared" si="15"/>
        <v>1584790.2</v>
      </c>
      <c r="S33" s="37">
        <f t="shared" si="15"/>
        <v>6034.9000000000005</v>
      </c>
      <c r="T33" s="37">
        <f t="shared" si="15"/>
        <v>182475.69999999998</v>
      </c>
      <c r="V33" s="5"/>
      <c r="W33" s="5"/>
    </row>
    <row r="34" spans="1:24" ht="40.9" customHeight="1" x14ac:dyDescent="0.25">
      <c r="A34" s="19" t="s">
        <v>17</v>
      </c>
      <c r="B34" s="38" t="s">
        <v>36</v>
      </c>
      <c r="C34" s="24"/>
      <c r="D34" s="24"/>
      <c r="E34" s="39">
        <f>SUM(E35+E36+E37+E40+E41+E42+E43+E44+E31+E32+E45+E46)</f>
        <v>69949.900000000009</v>
      </c>
      <c r="F34" s="39">
        <f t="shared" ref="F34:X34" si="16">SUM(F35+F36+F37+F40+F41+F42+F43+F44+F31+F32+F45+F46)</f>
        <v>988807.2</v>
      </c>
      <c r="G34" s="39">
        <f t="shared" si="16"/>
        <v>112386.50000000001</v>
      </c>
      <c r="H34" s="39">
        <f t="shared" si="16"/>
        <v>1190463.0999999999</v>
      </c>
      <c r="I34" s="39">
        <f t="shared" si="16"/>
        <v>0</v>
      </c>
      <c r="J34" s="39">
        <f t="shared" si="16"/>
        <v>0</v>
      </c>
      <c r="K34" s="39">
        <f t="shared" si="16"/>
        <v>0</v>
      </c>
      <c r="L34" s="39">
        <f t="shared" si="16"/>
        <v>0</v>
      </c>
      <c r="M34" s="39">
        <f t="shared" si="16"/>
        <v>0</v>
      </c>
      <c r="N34" s="39">
        <f t="shared" si="16"/>
        <v>0</v>
      </c>
      <c r="O34" s="39">
        <f t="shared" si="16"/>
        <v>0</v>
      </c>
      <c r="P34" s="39">
        <f t="shared" si="16"/>
        <v>0</v>
      </c>
      <c r="Q34" s="39">
        <f t="shared" si="16"/>
        <v>0</v>
      </c>
      <c r="R34" s="39">
        <f t="shared" si="16"/>
        <v>32112.5</v>
      </c>
      <c r="S34" s="39">
        <f t="shared" si="16"/>
        <v>2049.7000000000003</v>
      </c>
      <c r="T34" s="39">
        <f t="shared" si="16"/>
        <v>32112.5</v>
      </c>
      <c r="U34" s="39">
        <f t="shared" si="16"/>
        <v>0</v>
      </c>
      <c r="V34" s="39">
        <f t="shared" si="16"/>
        <v>0</v>
      </c>
      <c r="W34" s="39">
        <f t="shared" si="16"/>
        <v>0</v>
      </c>
      <c r="X34" s="39">
        <f t="shared" si="16"/>
        <v>0</v>
      </c>
    </row>
    <row r="35" spans="1:24" ht="21.6" customHeight="1" x14ac:dyDescent="0.25">
      <c r="A35" s="19" t="s">
        <v>66</v>
      </c>
      <c r="B35" s="29" t="s">
        <v>37</v>
      </c>
      <c r="C35" s="24"/>
      <c r="D35" s="24"/>
      <c r="E35" s="13">
        <v>21109.7</v>
      </c>
      <c r="F35" s="13">
        <v>330718.59999999998</v>
      </c>
      <c r="G35" s="48">
        <f t="shared" si="0"/>
        <v>21109.7</v>
      </c>
      <c r="H35" s="33">
        <f t="shared" si="1"/>
        <v>330718.59999999998</v>
      </c>
      <c r="I35" s="13"/>
      <c r="J35" s="13"/>
      <c r="K35" s="13"/>
      <c r="L35" s="13"/>
      <c r="M35" s="46"/>
      <c r="N35" s="17"/>
      <c r="O35" s="13"/>
      <c r="P35" s="13"/>
      <c r="Q35" s="41"/>
      <c r="R35" s="13"/>
      <c r="S35" s="17"/>
      <c r="T35" s="16"/>
      <c r="V35" s="1"/>
      <c r="W35" s="1"/>
    </row>
    <row r="36" spans="1:24" ht="32.450000000000003" customHeight="1" x14ac:dyDescent="0.25">
      <c r="A36" s="19" t="s">
        <v>67</v>
      </c>
      <c r="B36" s="29" t="s">
        <v>38</v>
      </c>
      <c r="C36" s="24"/>
      <c r="D36" s="24"/>
      <c r="E36" s="13">
        <v>7130.1</v>
      </c>
      <c r="F36" s="13">
        <v>111705</v>
      </c>
      <c r="G36" s="48">
        <f t="shared" si="0"/>
        <v>7130.1</v>
      </c>
      <c r="H36" s="33">
        <f t="shared" si="1"/>
        <v>111705</v>
      </c>
      <c r="I36" s="13"/>
      <c r="J36" s="13"/>
      <c r="K36" s="13"/>
      <c r="L36" s="13"/>
      <c r="M36" s="46"/>
      <c r="N36" s="17"/>
      <c r="O36" s="13"/>
      <c r="P36" s="13"/>
      <c r="Q36" s="41"/>
      <c r="R36" s="13"/>
      <c r="S36" s="17"/>
      <c r="T36" s="16"/>
      <c r="V36" s="1"/>
      <c r="W36" s="1"/>
    </row>
    <row r="37" spans="1:24" ht="21.6" customHeight="1" x14ac:dyDescent="0.25">
      <c r="A37" s="19" t="s">
        <v>71</v>
      </c>
      <c r="B37" s="31" t="s">
        <v>41</v>
      </c>
      <c r="C37" s="32"/>
      <c r="D37" s="32"/>
      <c r="E37" s="30">
        <f>SUM(E38:E39)</f>
        <v>21043.300000000003</v>
      </c>
      <c r="F37" s="30">
        <v>253599</v>
      </c>
      <c r="G37" s="48">
        <f t="shared" si="0"/>
        <v>21043.300000000003</v>
      </c>
      <c r="H37" s="33">
        <f t="shared" si="1"/>
        <v>253599</v>
      </c>
      <c r="I37" s="30"/>
      <c r="J37" s="30"/>
      <c r="K37" s="30"/>
      <c r="L37" s="30"/>
      <c r="M37" s="51"/>
      <c r="N37" s="18"/>
      <c r="O37" s="30"/>
      <c r="P37" s="30"/>
      <c r="Q37" s="54"/>
      <c r="R37" s="30"/>
      <c r="S37" s="18"/>
      <c r="T37" s="40"/>
      <c r="V37" s="1"/>
      <c r="W37" s="1"/>
    </row>
    <row r="38" spans="1:24" ht="21.6" customHeight="1" x14ac:dyDescent="0.25">
      <c r="A38" s="19" t="s">
        <v>88</v>
      </c>
      <c r="B38" s="34" t="s">
        <v>39</v>
      </c>
      <c r="C38" s="24"/>
      <c r="D38" s="24"/>
      <c r="E38" s="13">
        <v>16187.2</v>
      </c>
      <c r="F38" s="13"/>
      <c r="G38" s="48">
        <f t="shared" si="0"/>
        <v>16187.2</v>
      </c>
      <c r="H38" s="33">
        <f t="shared" si="1"/>
        <v>0</v>
      </c>
      <c r="I38" s="13"/>
      <c r="J38" s="13"/>
      <c r="K38" s="13"/>
      <c r="L38" s="13"/>
      <c r="M38" s="46"/>
      <c r="N38" s="17"/>
      <c r="O38" s="13"/>
      <c r="P38" s="13"/>
      <c r="Q38" s="41"/>
      <c r="R38" s="13"/>
      <c r="S38" s="17"/>
      <c r="T38" s="16"/>
      <c r="V38" s="1"/>
      <c r="W38" s="1"/>
    </row>
    <row r="39" spans="1:24" ht="21.6" customHeight="1" x14ac:dyDescent="0.25">
      <c r="A39" s="19" t="s">
        <v>89</v>
      </c>
      <c r="B39" s="34" t="s">
        <v>40</v>
      </c>
      <c r="C39" s="32"/>
      <c r="D39" s="32"/>
      <c r="E39" s="30">
        <v>4856.1000000000004</v>
      </c>
      <c r="F39" s="30"/>
      <c r="G39" s="48">
        <f t="shared" si="0"/>
        <v>4856.1000000000004</v>
      </c>
      <c r="H39" s="33">
        <f t="shared" si="1"/>
        <v>0</v>
      </c>
      <c r="I39" s="30"/>
      <c r="J39" s="30"/>
      <c r="K39" s="30"/>
      <c r="L39" s="30"/>
      <c r="M39" s="51"/>
      <c r="N39" s="18"/>
      <c r="O39" s="30"/>
      <c r="P39" s="30"/>
      <c r="Q39" s="54"/>
      <c r="R39" s="30"/>
      <c r="S39" s="18"/>
      <c r="T39" s="40"/>
      <c r="V39" s="1"/>
      <c r="W39" s="1"/>
    </row>
    <row r="40" spans="1:24" ht="38.450000000000003" customHeight="1" x14ac:dyDescent="0.25">
      <c r="A40" s="19" t="s">
        <v>73</v>
      </c>
      <c r="B40" s="29" t="s">
        <v>42</v>
      </c>
      <c r="C40" s="24"/>
      <c r="D40" s="24"/>
      <c r="E40" s="41">
        <v>19297.599999999999</v>
      </c>
      <c r="F40" s="13">
        <v>302329.59999999998</v>
      </c>
      <c r="G40" s="48">
        <f>SUM(E40-C40)</f>
        <v>19297.599999999999</v>
      </c>
      <c r="H40" s="33">
        <f t="shared" si="1"/>
        <v>302329.59999999998</v>
      </c>
      <c r="I40" s="13"/>
      <c r="J40" s="13"/>
      <c r="K40" s="13"/>
      <c r="L40" s="13"/>
      <c r="M40" s="46"/>
      <c r="N40" s="17"/>
      <c r="O40" s="13"/>
      <c r="P40" s="13"/>
      <c r="Q40" s="41"/>
      <c r="R40" s="13"/>
      <c r="S40" s="17"/>
      <c r="T40" s="16"/>
      <c r="V40" s="1"/>
      <c r="W40" s="1"/>
    </row>
    <row r="41" spans="1:24" ht="51.75" customHeight="1" x14ac:dyDescent="0.25">
      <c r="A41" s="19" t="s">
        <v>75</v>
      </c>
      <c r="B41" s="56" t="s">
        <v>72</v>
      </c>
      <c r="C41" s="24">
        <v>243</v>
      </c>
      <c r="D41" s="24">
        <v>2810.8</v>
      </c>
      <c r="E41" s="41">
        <v>243</v>
      </c>
      <c r="F41" s="13">
        <v>2810.8</v>
      </c>
      <c r="G41" s="48">
        <v>1155</v>
      </c>
      <c r="H41" s="33"/>
      <c r="I41" s="13"/>
      <c r="J41" s="13"/>
      <c r="K41" s="13"/>
      <c r="L41" s="13"/>
      <c r="M41" s="46"/>
      <c r="N41" s="17"/>
      <c r="O41" s="13"/>
      <c r="P41" s="13"/>
      <c r="Q41" s="41"/>
      <c r="R41" s="13"/>
      <c r="S41" s="17"/>
      <c r="T41" s="16"/>
      <c r="V41" s="1"/>
      <c r="W41" s="1"/>
    </row>
    <row r="42" spans="1:24" ht="71.25" customHeight="1" x14ac:dyDescent="0.25">
      <c r="A42" s="19" t="s">
        <v>77</v>
      </c>
      <c r="B42" s="57" t="s">
        <v>74</v>
      </c>
      <c r="C42" s="24"/>
      <c r="D42" s="24"/>
      <c r="E42" s="41"/>
      <c r="F42" s="13"/>
      <c r="G42" s="48">
        <v>966.3</v>
      </c>
      <c r="H42" s="33">
        <v>15139.2</v>
      </c>
      <c r="I42" s="13"/>
      <c r="J42" s="13"/>
      <c r="K42" s="13"/>
      <c r="L42" s="13"/>
      <c r="M42" s="46"/>
      <c r="N42" s="17"/>
      <c r="O42" s="13"/>
      <c r="P42" s="13"/>
      <c r="Q42" s="41"/>
      <c r="R42" s="13"/>
      <c r="S42" s="17"/>
      <c r="T42" s="16"/>
      <c r="V42" s="1"/>
      <c r="W42" s="1"/>
    </row>
    <row r="43" spans="1:24" ht="32.25" customHeight="1" x14ac:dyDescent="0.25">
      <c r="A43" s="19" t="s">
        <v>85</v>
      </c>
      <c r="B43" s="57" t="s">
        <v>76</v>
      </c>
      <c r="C43" s="24"/>
      <c r="D43" s="24"/>
      <c r="E43" s="41"/>
      <c r="F43" s="13"/>
      <c r="G43" s="48">
        <v>5433.5</v>
      </c>
      <c r="H43" s="33">
        <v>90557.6</v>
      </c>
      <c r="I43" s="13"/>
      <c r="J43" s="13"/>
      <c r="K43" s="13"/>
      <c r="L43" s="13"/>
      <c r="M43" s="46"/>
      <c r="N43" s="17"/>
      <c r="O43" s="13"/>
      <c r="P43" s="13"/>
      <c r="Q43" s="41"/>
      <c r="R43" s="13"/>
      <c r="S43" s="17"/>
      <c r="T43" s="16"/>
      <c r="V43" s="1"/>
      <c r="W43" s="1"/>
    </row>
    <row r="44" spans="1:24" ht="38.450000000000003" customHeight="1" x14ac:dyDescent="0.25">
      <c r="A44" s="19" t="s">
        <v>86</v>
      </c>
      <c r="B44" s="55" t="s">
        <v>78</v>
      </c>
      <c r="C44" s="24"/>
      <c r="D44" s="24"/>
      <c r="E44" s="41"/>
      <c r="F44" s="13"/>
      <c r="G44" s="48">
        <v>35839.699999999997</v>
      </c>
      <c r="H44" s="33">
        <v>98769.9</v>
      </c>
      <c r="I44" s="13"/>
      <c r="J44" s="13"/>
      <c r="K44" s="13"/>
      <c r="L44" s="13"/>
      <c r="M44" s="46"/>
      <c r="N44" s="17"/>
      <c r="O44" s="13"/>
      <c r="P44" s="13"/>
      <c r="Q44" s="41"/>
      <c r="R44" s="13"/>
      <c r="S44" s="17"/>
      <c r="T44" s="16"/>
      <c r="V44" s="1"/>
      <c r="W44" s="1"/>
    </row>
    <row r="45" spans="1:24" ht="38.450000000000003" customHeight="1" x14ac:dyDescent="0.25">
      <c r="A45" s="19" t="s">
        <v>87</v>
      </c>
      <c r="B45" s="56" t="s">
        <v>80</v>
      </c>
      <c r="C45" s="24"/>
      <c r="D45" s="24"/>
      <c r="E45" s="41"/>
      <c r="F45" s="13"/>
      <c r="G45" s="48">
        <v>1200</v>
      </c>
      <c r="H45" s="33"/>
      <c r="I45" s="13"/>
      <c r="J45" s="13"/>
      <c r="K45" s="13"/>
      <c r="L45" s="13"/>
      <c r="M45" s="46"/>
      <c r="N45" s="17"/>
      <c r="O45" s="13"/>
      <c r="P45" s="13"/>
      <c r="Q45" s="41"/>
      <c r="R45" s="13"/>
      <c r="S45" s="17"/>
      <c r="T45" s="16"/>
      <c r="V45" s="1"/>
      <c r="W45" s="1"/>
    </row>
    <row r="46" spans="1:24" ht="62.45" customHeight="1" x14ac:dyDescent="0.25">
      <c r="A46" s="19" t="s">
        <v>79</v>
      </c>
      <c r="B46" s="61" t="s">
        <v>83</v>
      </c>
      <c r="C46" s="24"/>
      <c r="D46" s="24"/>
      <c r="E46" s="24">
        <v>1126.2</v>
      </c>
      <c r="F46" s="24">
        <v>17644.2</v>
      </c>
      <c r="G46" s="48">
        <f>SUM(E46-C46)</f>
        <v>1126.2</v>
      </c>
      <c r="H46" s="48">
        <f>SUM(F46-D46)</f>
        <v>17644.2</v>
      </c>
      <c r="I46" s="24"/>
      <c r="J46" s="24"/>
      <c r="K46" s="24"/>
      <c r="L46" s="24"/>
      <c r="M46" s="58"/>
      <c r="N46" s="16"/>
      <c r="O46" s="24"/>
      <c r="P46" s="24"/>
      <c r="Q46" s="47"/>
      <c r="R46" s="24"/>
      <c r="S46" s="16"/>
      <c r="T46" s="16"/>
      <c r="V46" s="1"/>
      <c r="W46" s="1"/>
    </row>
    <row r="47" spans="1:24" ht="21.6" customHeight="1" x14ac:dyDescent="0.25">
      <c r="A47" s="19"/>
      <c r="B47" s="42" t="s">
        <v>46</v>
      </c>
      <c r="C47" s="43">
        <f>SUM(C33+C34)</f>
        <v>117727.29999999999</v>
      </c>
      <c r="D47" s="43">
        <f t="shared" ref="D47:T47" si="17">SUM(D33+D34)</f>
        <v>2350625</v>
      </c>
      <c r="E47" s="43">
        <f t="shared" si="17"/>
        <v>151886.90000000002</v>
      </c>
      <c r="F47" s="43">
        <f t="shared" si="17"/>
        <v>3124586.3</v>
      </c>
      <c r="G47" s="49">
        <f t="shared" si="17"/>
        <v>82376.900000000009</v>
      </c>
      <c r="H47" s="60">
        <f t="shared" si="17"/>
        <v>1005617.1999999998</v>
      </c>
      <c r="I47" s="43">
        <f t="shared" si="17"/>
        <v>92664.900000000009</v>
      </c>
      <c r="J47" s="43">
        <f t="shared" si="17"/>
        <v>1940437.4</v>
      </c>
      <c r="K47" s="43">
        <f t="shared" si="17"/>
        <v>53900.099999999991</v>
      </c>
      <c r="L47" s="43">
        <f t="shared" si="17"/>
        <v>1967573.8</v>
      </c>
      <c r="M47" s="49">
        <f t="shared" si="17"/>
        <v>-38764.800000000003</v>
      </c>
      <c r="N47" s="43">
        <f t="shared" si="17"/>
        <v>27136.399999999932</v>
      </c>
      <c r="O47" s="43">
        <f t="shared" si="17"/>
        <v>51249.4</v>
      </c>
      <c r="P47" s="43">
        <f t="shared" si="17"/>
        <v>1402314.5</v>
      </c>
      <c r="Q47" s="49">
        <f t="shared" si="17"/>
        <v>55234.599999999991</v>
      </c>
      <c r="R47" s="43">
        <f t="shared" si="17"/>
        <v>1616902.7</v>
      </c>
      <c r="S47" s="43">
        <f t="shared" si="17"/>
        <v>8084.6</v>
      </c>
      <c r="T47" s="43">
        <f t="shared" si="17"/>
        <v>214588.19999999998</v>
      </c>
    </row>
    <row r="48" spans="1:24" x14ac:dyDescent="0.25">
      <c r="H48" s="59"/>
    </row>
  </sheetData>
  <mergeCells count="13">
    <mergeCell ref="S6:T6"/>
    <mergeCell ref="A6:A7"/>
    <mergeCell ref="B2:R2"/>
    <mergeCell ref="E6:F6"/>
    <mergeCell ref="K6:L6"/>
    <mergeCell ref="Q6:R6"/>
    <mergeCell ref="B6:B7"/>
    <mergeCell ref="C6:D6"/>
    <mergeCell ref="G6:H6"/>
    <mergeCell ref="I6:J6"/>
    <mergeCell ref="M6:N6"/>
    <mergeCell ref="O6:P6"/>
    <mergeCell ref="B4:T4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Софинансирование</vt:lpstr>
      <vt:lpstr>Софинансирование!Заголовки_для_печати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Захаревич</dc:creator>
  <cp:lastModifiedBy>Пользователь Windows</cp:lastModifiedBy>
  <cp:lastPrinted>2021-02-08T08:35:20Z</cp:lastPrinted>
  <dcterms:created xsi:type="dcterms:W3CDTF">2020-09-03T05:29:19Z</dcterms:created>
  <dcterms:modified xsi:type="dcterms:W3CDTF">2021-02-08T08:40:45Z</dcterms:modified>
</cp:coreProperties>
</file>