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6170" windowHeight="12795"/>
  </bookViews>
  <sheets>
    <sheet name="доходы" sheetId="5" r:id="rId1"/>
    <sheet name="расходы" sheetId="1" r:id="rId2"/>
    <sheet name="источники" sheetId="3" r:id="rId3"/>
  </sheets>
  <definedNames>
    <definedName name="_xlnm.Print_Titles" localSheetId="0">доходы!$6:$7</definedName>
    <definedName name="_xlnm.Print_Titles" localSheetId="1">расходы!$2:$2</definedName>
    <definedName name="_xlnm.Print_Area" localSheetId="2">источники!$A$1:$D$14</definedName>
    <definedName name="_xlnm.Print_Area" localSheetId="1">расходы!$A$1:$E$49</definedName>
  </definedNames>
  <calcPr calcId="125725"/>
</workbook>
</file>

<file path=xl/calcChain.xml><?xml version="1.0" encoding="utf-8"?>
<calcChain xmlns="http://schemas.openxmlformats.org/spreadsheetml/2006/main">
  <c r="D24" i="5"/>
  <c r="D23" s="1"/>
  <c r="C24"/>
  <c r="C23" s="1"/>
  <c r="D9"/>
  <c r="C9"/>
  <c r="C28" i="1" l="1"/>
  <c r="D5" i="3" l="1"/>
  <c r="D4" s="1"/>
  <c r="C5"/>
  <c r="C36" i="1" l="1"/>
  <c r="D36"/>
  <c r="C3"/>
  <c r="C22" l="1"/>
  <c r="E47" l="1"/>
  <c r="D46"/>
  <c r="C46"/>
  <c r="E45"/>
  <c r="E44"/>
  <c r="D43"/>
  <c r="C43"/>
  <c r="E42"/>
  <c r="E41"/>
  <c r="D40"/>
  <c r="C40"/>
  <c r="E39"/>
  <c r="E38"/>
  <c r="E37"/>
  <c r="E35"/>
  <c r="E34"/>
  <c r="D33"/>
  <c r="C33"/>
  <c r="E32"/>
  <c r="E31"/>
  <c r="E30"/>
  <c r="E29"/>
  <c r="E28"/>
  <c r="D27"/>
  <c r="C27"/>
  <c r="E26"/>
  <c r="E25"/>
  <c r="E24"/>
  <c r="E23"/>
  <c r="D22"/>
  <c r="E21"/>
  <c r="E20"/>
  <c r="E19"/>
  <c r="E18"/>
  <c r="E17"/>
  <c r="D16"/>
  <c r="C16"/>
  <c r="E15"/>
  <c r="D14"/>
  <c r="C14"/>
  <c r="E13"/>
  <c r="D12"/>
  <c r="C12"/>
  <c r="E11"/>
  <c r="E10"/>
  <c r="E9"/>
  <c r="E8"/>
  <c r="E7"/>
  <c r="E6"/>
  <c r="E5"/>
  <c r="E4"/>
  <c r="D3"/>
  <c r="D48" l="1"/>
  <c r="E43"/>
  <c r="E12"/>
  <c r="E33"/>
  <c r="E14"/>
  <c r="E36"/>
  <c r="E16"/>
  <c r="D49"/>
  <c r="E46"/>
  <c r="E22"/>
  <c r="E40"/>
  <c r="E27"/>
  <c r="C48"/>
  <c r="E3"/>
  <c r="C49" l="1"/>
  <c r="C12" i="3" s="1"/>
  <c r="C4" s="1"/>
  <c r="E48" i="1"/>
</calcChain>
</file>

<file path=xl/sharedStrings.xml><?xml version="1.0" encoding="utf-8"?>
<sst xmlns="http://schemas.openxmlformats.org/spreadsheetml/2006/main" count="182" uniqueCount="176">
  <si>
    <t>II. РАСХОДЫ</t>
  </si>
  <si>
    <t>Код расхода по бюджетной классифика-ции</t>
  </si>
  <si>
    <t>Наименование показателя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</si>
  <si>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</si>
  <si>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</si>
  <si>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</si>
  <si>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</si>
  <si>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</si>
  <si>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</si>
  <si>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</si>
  <si>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</si>
  <si>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</si>
  <si>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</si>
  <si>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</si>
  <si>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</si>
  <si>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</si>
  <si>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</si>
  <si>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</si>
  <si>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</si>
  <si>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</si>
  <si>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</si>
  <si>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</si>
  <si>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</si>
  <si>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</si>
  <si>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</si>
  <si>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</si>
  <si>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</si>
  <si>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</si>
  <si>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</si>
  <si>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</si>
  <si>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</si>
  <si>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</si>
  <si>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</si>
  <si>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</si>
  <si>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</si>
  <si>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</si>
  <si>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</si>
  <si>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</si>
  <si>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</si>
  <si>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</si>
  <si>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</si>
  <si>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</si>
  <si>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</si>
  <si>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</si>
  <si>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</si>
  <si>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</si>
  <si>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</si>
  <si>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</si>
  <si>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</si>
  <si>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</si>
  <si>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</si>
  <si>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</si>
  <si>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</si>
  <si>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</si>
  <si>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</si>
  <si>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</si>
  <si>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</si>
  <si>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</si>
  <si>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</si>
  <si>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</si>
  <si>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</si>
  <si>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</si>
  <si>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</si>
  <si>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</si>
  <si>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</si>
  <si>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</si>
  <si>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</si>
  <si>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</si>
  <si>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</si>
  <si>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</si>
  <si>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</si>
  <si>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</si>
  <si>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</si>
  <si>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</si>
  <si>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</si>
  <si>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</si>
  <si>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</si>
  <si>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</si>
  <si>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</si>
  <si>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</si>
  <si>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</si>
  <si>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</si>
  <si>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</si>
  <si>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</si>
  <si>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</si>
  <si>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</si>
  <si>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</si>
  <si>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</si>
  <si>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</si>
  <si>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</si>
  <si>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</si>
  <si>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</si>
  <si>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</si>
  <si>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</si>
  <si>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9800</t>
  </si>
  <si>
    <t>ВСЕГО РАСХОДОВ</t>
  </si>
  <si>
    <t>7980</t>
  </si>
  <si>
    <t>ПРОФИЦИТ БЮДЖЕТА (со знаком "плюс")                                              ДЕФИЦИТ БЮДЖЕТА (со знаком "минус")</t>
  </si>
  <si>
    <t>I. ДОХОДЫ</t>
  </si>
  <si>
    <t>Код бюджетной классификации РФ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</si>
  <si>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</si>
  <si>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</si>
  <si>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</si>
  <si>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</si>
  <si>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</si>
  <si>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</si>
  <si>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РФ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</si>
  <si>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</si>
  <si>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</si>
  <si>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</si>
  <si>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</si>
  <si>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</si>
  <si>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</si>
  <si>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</si>
  <si>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</si>
  <si>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</si>
  <si>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</si>
  <si>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</si>
  <si>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</si>
  <si>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</si>
  <si>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</si>
  <si>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</si>
  <si>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</si>
  <si>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</si>
  <si>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</si>
  <si>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</si>
  <si>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</si>
  <si>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</si>
  <si>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</si>
  <si>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</si>
  <si>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</si>
  <si>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</si>
  <si>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2 02 10000 00 0000 151</t>
  </si>
  <si>
    <t>Дотации бюджетам бюджетной системы Российской Федерации</t>
  </si>
  <si>
    <t>2 02 20000 00 0000 151</t>
  </si>
  <si>
    <t>Субсидии бюджетам бюджетной системы Российской Федерации  (межбюджетные субсидии)</t>
  </si>
  <si>
    <t>2 02 30000 00  0000 151</t>
  </si>
  <si>
    <t>Субвенции бюджетам бюджетной системы Российской Федерации</t>
  </si>
  <si>
    <t>2 19 00000 00 0000 000</t>
  </si>
  <si>
    <t>ВОЗВРАТ ОСТАТКОВ СУБСИДИЙ, СУБВЕНЦИЙ  И ИНЫХ МЕЖБЮДЖЕТНЫХ ТРАНСФЕРТОВ, ИМЕЮЩИХ ЦЕЛЕВОЕ НАЗНАЧЕНИЕ, ПРОШЛЫХ ЛЕТ</t>
  </si>
  <si>
    <t>III.   ИСТОЧНИКИ ФИНАНСИРОВАНИЯ ДЕФИЦИТОВ БЮДЖЕТОВ</t>
  </si>
  <si>
    <t>Код источника по бюджетной классификации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</si>
  <si>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</si>
  <si>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</si>
  <si>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</si>
  <si>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</si>
  <si>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</si>
  <si>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</si>
  <si>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</si>
  <si>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</si>
  <si>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</si>
  <si>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План 2018 года, тыс. руб.</t>
  </si>
  <si>
    <t>Приложение
к постановлению администрации
города Благовещенска</t>
  </si>
  <si>
    <t xml:space="preserve">  Получение кредитов от кредитных организаций в валюте Российской Федерации</t>
  </si>
  <si>
    <t xml:space="preserve">  Погашение кредитов, предоставленных кредитными организациями в валюте Российской Федерации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</si>
  <si>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</si>
  <si>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</si>
  <si>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Увеличение прочих остатков средств бюджетов</t>
  </si>
  <si>
    <t xml:space="preserve">  Уменьшение прочих остатков средств бюджетов</t>
  </si>
  <si>
    <t>БЕЗВОЗМЕЗДНЫЕ ПОСТУПЛЕНИЯ ОТ ДРУГИХ БЮДЖЕТОВ БС РФ</t>
  </si>
  <si>
    <t>2 02 02008 04 0000 151</t>
  </si>
  <si>
    <t>Субсидии бюджетам городских округов на обеспечение жильем молодых семей</t>
  </si>
  <si>
    <t>2 02 02009 04 0000 151</t>
  </si>
  <si>
    <t xml:space="preserve"> Субсидии бюджетам городских округов на государственную поддержку малого и среднего предпринимательства, включая крестьянские (фермерские) хозяйства</t>
  </si>
  <si>
    <t>модернизация систем дополнительного образования</t>
  </si>
  <si>
    <t>модернизация коммунальной инфраструктуры</t>
  </si>
  <si>
    <t>субсидии на реализацию государственной программы Амурской области "Развитие системы социальной защиты населения Амурской области на 2014-2020гг."</t>
  </si>
  <si>
    <t>2 02 40000 00 0000 151</t>
  </si>
  <si>
    <t>Иные межбюджетные трансферты</t>
  </si>
  <si>
    <t>План                        2018 года,                           тыс. руб.</t>
  </si>
  <si>
    <t>Исполнено на 01.10.2018 года,                         тыс. руб.</t>
  </si>
  <si>
    <t>Исполнено на 01.10.2018 года,                          тыс. руб.</t>
  </si>
  <si>
    <t>Х</t>
  </si>
  <si>
    <t>х</t>
  </si>
  <si>
    <t>ОТЧЕТ ОБ ИСПОЛНЕНИИ ГОРОДСКОГО БЮДЖЕТА ЗА 9 МЕСЯЦЕВ 2018 ГОДА</t>
  </si>
  <si>
    <t>от   29.10.2018  № 3416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</si>
</sst>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1">
    <font>
      <sz val="11"/>
      <color theme="1"/>
      <name val="Times New Roman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11"/>
      <name val="Arial Cyr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b/>
      <sz val="7.5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b/>
      <sz val="12.5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Times New Roman"/>
      <family val="1"/>
      <charset val="204"/>
    </font>
    <font>
      <b/>
      <sz val="9"/>
      <name val="Times New Roman"/>
      <family val="1"/>
    </font>
    <font>
      <sz val="10"/>
      <color indexed="10"/>
      <name val="Arial Cyr"/>
      <charset val="204"/>
    </font>
    <font>
      <sz val="7"/>
      <name val="Times New Roman"/>
      <family val="1"/>
    </font>
    <font>
      <sz val="9"/>
      <name val="Arial Cyr"/>
      <charset val="204"/>
    </font>
    <font>
      <b/>
      <sz val="11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</borders>
  <cellStyleXfs count="41">
    <xf numFmtId="0" fontId="0" fillId="0" borderId="0"/>
    <xf numFmtId="0" fontId="1" fillId="0" borderId="0"/>
    <xf numFmtId="4" fontId="14" fillId="0" borderId="2">
      <alignment horizontal="right"/>
    </xf>
    <xf numFmtId="4" fontId="15" fillId="0" borderId="3">
      <alignment horizontal="right" vertical="center" shrinkToFit="1"/>
    </xf>
    <xf numFmtId="4" fontId="15" fillId="0" borderId="4">
      <alignment horizontal="right" vertical="center" shrinkToFit="1"/>
    </xf>
    <xf numFmtId="4" fontId="15" fillId="0" borderId="2">
      <alignment horizontal="right" vertical="center" shrinkToFit="1"/>
    </xf>
    <xf numFmtId="49" fontId="16" fillId="0" borderId="5">
      <alignment horizontal="left" vertical="center" wrapText="1"/>
    </xf>
    <xf numFmtId="0" fontId="15" fillId="0" borderId="6">
      <alignment horizontal="left" vertical="center" wrapText="1"/>
    </xf>
    <xf numFmtId="0" fontId="15" fillId="0" borderId="7">
      <alignment horizontal="left" vertical="center" wrapText="1"/>
    </xf>
    <xf numFmtId="0" fontId="15" fillId="0" borderId="5">
      <alignment horizontal="left" vertical="center" wrapText="1"/>
    </xf>
    <xf numFmtId="49" fontId="15" fillId="0" borderId="5">
      <alignment horizontal="left" vertical="center" wrapText="1" indent="2"/>
    </xf>
    <xf numFmtId="49" fontId="15" fillId="0" borderId="5">
      <alignment horizontal="left" vertical="center" wrapText="1" indent="3"/>
    </xf>
    <xf numFmtId="49" fontId="17" fillId="0" borderId="5">
      <alignment horizontal="left" vertical="center" wrapText="1"/>
    </xf>
    <xf numFmtId="4" fontId="18" fillId="0" borderId="2">
      <alignment horizontal="right"/>
    </xf>
    <xf numFmtId="0" fontId="23" fillId="0" borderId="0"/>
    <xf numFmtId="49" fontId="14" fillId="0" borderId="3">
      <alignment horizontal="center" vertical="center" wrapText="1"/>
    </xf>
    <xf numFmtId="49" fontId="14" fillId="0" borderId="26">
      <alignment horizontal="center" vertical="center" wrapText="1"/>
    </xf>
    <xf numFmtId="0" fontId="14" fillId="0" borderId="27">
      <alignment horizontal="left" wrapText="1"/>
    </xf>
    <xf numFmtId="49" fontId="14" fillId="0" borderId="28">
      <alignment horizontal="center" wrapText="1"/>
    </xf>
    <xf numFmtId="49" fontId="14" fillId="0" borderId="29">
      <alignment horizontal="center"/>
    </xf>
    <xf numFmtId="4" fontId="14" fillId="0" borderId="3">
      <alignment horizontal="right"/>
    </xf>
    <xf numFmtId="4" fontId="14" fillId="0" borderId="30">
      <alignment horizontal="right"/>
    </xf>
    <xf numFmtId="0" fontId="14" fillId="0" borderId="31">
      <alignment horizontal="left" wrapText="1"/>
    </xf>
    <xf numFmtId="49" fontId="14" fillId="0" borderId="33">
      <alignment horizontal="center" wrapText="1"/>
    </xf>
    <xf numFmtId="49" fontId="14" fillId="0" borderId="4">
      <alignment horizontal="center"/>
    </xf>
    <xf numFmtId="49" fontId="14" fillId="0" borderId="34">
      <alignment horizontal="center"/>
    </xf>
    <xf numFmtId="0" fontId="14" fillId="0" borderId="35">
      <alignment horizontal="left" wrapText="1"/>
    </xf>
    <xf numFmtId="0" fontId="36" fillId="0" borderId="4"/>
    <xf numFmtId="0" fontId="36" fillId="0" borderId="34"/>
    <xf numFmtId="0" fontId="14" fillId="0" borderId="27">
      <alignment horizontal="left" wrapText="1" indent="1"/>
    </xf>
    <xf numFmtId="49" fontId="14" fillId="0" borderId="36">
      <alignment horizontal="center" wrapText="1"/>
    </xf>
    <xf numFmtId="49" fontId="14" fillId="0" borderId="2">
      <alignment horizontal="center"/>
    </xf>
    <xf numFmtId="4" fontId="14" fillId="0" borderId="2">
      <alignment horizontal="right"/>
    </xf>
    <xf numFmtId="4" fontId="14" fillId="0" borderId="37">
      <alignment horizontal="right"/>
    </xf>
    <xf numFmtId="0" fontId="14" fillId="0" borderId="31">
      <alignment horizontal="left" wrapText="1" indent="1"/>
    </xf>
    <xf numFmtId="0" fontId="14" fillId="0" borderId="32">
      <alignment horizontal="left" wrapText="1" indent="2"/>
    </xf>
    <xf numFmtId="0" fontId="14" fillId="0" borderId="35">
      <alignment horizontal="left" wrapText="1" indent="2"/>
    </xf>
    <xf numFmtId="0" fontId="14" fillId="0" borderId="38">
      <alignment horizontal="left" wrapText="1" indent="2"/>
    </xf>
    <xf numFmtId="49" fontId="14" fillId="0" borderId="36">
      <alignment horizontal="center" shrinkToFit="1"/>
    </xf>
    <xf numFmtId="49" fontId="14" fillId="0" borderId="2">
      <alignment horizontal="center" shrinkToFit="1"/>
    </xf>
    <xf numFmtId="0" fontId="14" fillId="0" borderId="31">
      <alignment horizontal="left" wrapText="1" indent="2"/>
    </xf>
  </cellStyleXfs>
  <cellXfs count="129">
    <xf numFmtId="0" fontId="0" fillId="0" borderId="0" xfId="0"/>
    <xf numFmtId="0" fontId="4" fillId="0" borderId="0" xfId="1" applyFont="1" applyFill="1" applyAlignment="1"/>
    <xf numFmtId="49" fontId="5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/>
    <xf numFmtId="49" fontId="4" fillId="0" borderId="1" xfId="1" applyNumberFormat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top" wrapText="1"/>
    </xf>
    <xf numFmtId="3" fontId="4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horizontal="center" vertical="center" wrapText="1"/>
    </xf>
    <xf numFmtId="0" fontId="12" fillId="0" borderId="0" xfId="1" applyFont="1" applyFill="1"/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top" wrapText="1"/>
    </xf>
    <xf numFmtId="165" fontId="7" fillId="0" borderId="1" xfId="1" applyNumberFormat="1" applyFont="1" applyFill="1" applyBorder="1" applyAlignment="1">
      <alignment horizontal="righ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top" wrapText="1"/>
    </xf>
    <xf numFmtId="164" fontId="4" fillId="0" borderId="1" xfId="1" applyNumberFormat="1" applyFont="1" applyFill="1" applyBorder="1" applyAlignment="1">
      <alignment vertical="top"/>
    </xf>
    <xf numFmtId="0" fontId="1" fillId="0" borderId="0" xfId="1" applyFill="1"/>
    <xf numFmtId="0" fontId="1" fillId="0" borderId="0" xfId="1" applyFill="1" applyAlignment="1">
      <alignment vertical="top"/>
    </xf>
    <xf numFmtId="164" fontId="1" fillId="0" borderId="0" xfId="1" applyNumberFormat="1" applyFill="1" applyAlignment="1">
      <alignment vertical="top"/>
    </xf>
    <xf numFmtId="0" fontId="1" fillId="0" borderId="0" xfId="1"/>
    <xf numFmtId="0" fontId="19" fillId="0" borderId="0" xfId="1" applyFont="1"/>
    <xf numFmtId="0" fontId="20" fillId="0" borderId="0" xfId="1" applyFont="1"/>
    <xf numFmtId="0" fontId="1" fillId="0" borderId="0" xfId="1" applyAlignment="1">
      <alignment vertical="justify"/>
    </xf>
    <xf numFmtId="0" fontId="5" fillId="0" borderId="0" xfId="1" applyFont="1" applyFill="1" applyAlignment="1">
      <alignment horizontal="right"/>
    </xf>
    <xf numFmtId="49" fontId="21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22" fillId="2" borderId="1" xfId="1" applyFont="1" applyFill="1" applyBorder="1" applyAlignment="1">
      <alignment vertical="top"/>
    </xf>
    <xf numFmtId="0" fontId="4" fillId="2" borderId="0" xfId="1" applyFont="1" applyFill="1" applyBorder="1"/>
    <xf numFmtId="0" fontId="6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22" fillId="0" borderId="1" xfId="1" applyFont="1" applyBorder="1" applyAlignment="1">
      <alignment vertical="top"/>
    </xf>
    <xf numFmtId="0" fontId="1" fillId="0" borderId="0" xfId="1" applyAlignment="1">
      <alignment vertical="top"/>
    </xf>
    <xf numFmtId="0" fontId="19" fillId="0" borderId="0" xfId="1" applyFont="1" applyFill="1"/>
    <xf numFmtId="0" fontId="4" fillId="0" borderId="0" xfId="1" applyFont="1" applyFill="1" applyBorder="1"/>
    <xf numFmtId="0" fontId="6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24" fillId="0" borderId="1" xfId="1" applyFont="1" applyFill="1" applyBorder="1" applyAlignment="1">
      <alignment vertical="top" wrapText="1"/>
    </xf>
    <xf numFmtId="165" fontId="1" fillId="0" borderId="0" xfId="1" applyNumberFormat="1" applyFill="1"/>
    <xf numFmtId="0" fontId="27" fillId="0" borderId="9" xfId="1" applyFont="1" applyBorder="1" applyAlignment="1">
      <alignment horizontal="center" vertical="top" wrapText="1"/>
    </xf>
    <xf numFmtId="165" fontId="1" fillId="0" borderId="0" xfId="1" applyNumberFormat="1"/>
    <xf numFmtId="3" fontId="1" fillId="0" borderId="0" xfId="1" applyNumberFormat="1"/>
    <xf numFmtId="0" fontId="29" fillId="0" borderId="14" xfId="1" applyFont="1" applyBorder="1" applyAlignment="1">
      <alignment horizontal="left" vertical="top"/>
    </xf>
    <xf numFmtId="0" fontId="12" fillId="0" borderId="17" xfId="1" applyFont="1" applyBorder="1" applyAlignment="1">
      <alignment vertical="top" wrapText="1"/>
    </xf>
    <xf numFmtId="0" fontId="28" fillId="0" borderId="14" xfId="1" applyFont="1" applyBorder="1" applyAlignment="1">
      <alignment horizontal="center" vertical="top"/>
    </xf>
    <xf numFmtId="0" fontId="30" fillId="0" borderId="14" xfId="1" applyFont="1" applyBorder="1" applyAlignment="1">
      <alignment horizontal="center" vertical="top"/>
    </xf>
    <xf numFmtId="0" fontId="31" fillId="0" borderId="0" xfId="1" applyFont="1"/>
    <xf numFmtId="0" fontId="28" fillId="0" borderId="14" xfId="1" applyFont="1" applyBorder="1" applyAlignment="1">
      <alignment horizontal="center" vertical="top" wrapText="1"/>
    </xf>
    <xf numFmtId="0" fontId="33" fillId="0" borderId="0" xfId="1" applyFont="1" applyBorder="1" applyAlignment="1">
      <alignment horizontal="center" vertical="top"/>
    </xf>
    <xf numFmtId="0" fontId="29" fillId="0" borderId="0" xfId="1" applyFont="1" applyBorder="1" applyAlignment="1">
      <alignment horizontal="center" vertical="top"/>
    </xf>
    <xf numFmtId="0" fontId="33" fillId="0" borderId="0" xfId="1" applyFont="1" applyAlignment="1">
      <alignment horizontal="center" vertical="top"/>
    </xf>
    <xf numFmtId="0" fontId="1" fillId="0" borderId="0" xfId="1" applyAlignment="1">
      <alignment horizontal="center" vertical="top"/>
    </xf>
    <xf numFmtId="0" fontId="22" fillId="2" borderId="22" xfId="1" applyFont="1" applyFill="1" applyBorder="1" applyAlignment="1">
      <alignment vertical="top"/>
    </xf>
    <xf numFmtId="0" fontId="12" fillId="0" borderId="25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7" fillId="0" borderId="1" xfId="14" applyFont="1" applyBorder="1" applyAlignment="1">
      <alignment vertical="center" wrapText="1"/>
    </xf>
    <xf numFmtId="0" fontId="37" fillId="0" borderId="1" xfId="37" applyNumberFormat="1" applyFont="1" applyBorder="1" applyAlignment="1" applyProtection="1">
      <alignment horizontal="left" vertical="center" wrapText="1"/>
    </xf>
    <xf numFmtId="0" fontId="37" fillId="0" borderId="39" xfId="37" applyNumberFormat="1" applyFont="1" applyBorder="1" applyAlignment="1" applyProtection="1">
      <alignment horizontal="left" vertical="center" wrapText="1"/>
    </xf>
    <xf numFmtId="165" fontId="8" fillId="2" borderId="23" xfId="1" applyNumberFormat="1" applyFont="1" applyFill="1" applyBorder="1" applyAlignment="1">
      <alignment horizontal="center" vertical="center" wrapText="1"/>
    </xf>
    <xf numFmtId="165" fontId="35" fillId="0" borderId="1" xfId="1" applyNumberFormat="1" applyFont="1" applyBorder="1" applyAlignment="1">
      <alignment horizontal="center" vertical="center" wrapText="1"/>
    </xf>
    <xf numFmtId="0" fontId="27" fillId="0" borderId="11" xfId="1" applyFont="1" applyBorder="1" applyAlignment="1">
      <alignment horizontal="center" vertical="top"/>
    </xf>
    <xf numFmtId="0" fontId="28" fillId="0" borderId="13" xfId="1" applyFont="1" applyBorder="1" applyAlignment="1">
      <alignment horizontal="center" vertical="top"/>
    </xf>
    <xf numFmtId="0" fontId="29" fillId="0" borderId="13" xfId="1" applyFont="1" applyBorder="1" applyAlignment="1">
      <alignment horizontal="center" vertical="top"/>
    </xf>
    <xf numFmtId="0" fontId="28" fillId="0" borderId="15" xfId="1" applyFont="1" applyBorder="1" applyAlignment="1">
      <alignment horizontal="center" vertical="top"/>
    </xf>
    <xf numFmtId="0" fontId="28" fillId="0" borderId="13" xfId="1" applyFont="1" applyBorder="1" applyAlignment="1">
      <alignment horizontal="center" vertical="top" wrapText="1"/>
    </xf>
    <xf numFmtId="0" fontId="28" fillId="0" borderId="21" xfId="1" applyFont="1" applyBorder="1" applyAlignment="1">
      <alignment horizontal="center" vertical="top"/>
    </xf>
    <xf numFmtId="3" fontId="38" fillId="0" borderId="20" xfId="1" applyNumberFormat="1" applyFont="1" applyBorder="1" applyAlignment="1">
      <alignment horizontal="center" vertical="top" wrapText="1" shrinkToFit="1"/>
    </xf>
    <xf numFmtId="0" fontId="32" fillId="0" borderId="19" xfId="1" applyFont="1" applyBorder="1" applyAlignment="1">
      <alignment horizontal="left" vertical="top" wrapText="1"/>
    </xf>
    <xf numFmtId="0" fontId="29" fillId="0" borderId="13" xfId="1" applyFont="1" applyBorder="1" applyAlignment="1">
      <alignment horizontal="center" vertical="top" wrapText="1"/>
    </xf>
    <xf numFmtId="165" fontId="12" fillId="0" borderId="0" xfId="1" applyNumberFormat="1" applyFont="1"/>
    <xf numFmtId="165" fontId="9" fillId="0" borderId="0" xfId="1" applyNumberFormat="1" applyFont="1" applyBorder="1"/>
    <xf numFmtId="0" fontId="12" fillId="0" borderId="0" xfId="1" applyFont="1"/>
    <xf numFmtId="3" fontId="34" fillId="0" borderId="0" xfId="1" applyNumberFormat="1" applyFont="1" applyBorder="1"/>
    <xf numFmtId="0" fontId="7" fillId="0" borderId="10" xfId="1" applyFont="1" applyBorder="1" applyAlignment="1">
      <alignment vertical="top" wrapText="1"/>
    </xf>
    <xf numFmtId="165" fontId="7" fillId="0" borderId="9" xfId="1" applyNumberFormat="1" applyFont="1" applyBorder="1"/>
    <xf numFmtId="164" fontId="7" fillId="0" borderId="9" xfId="1" applyNumberFormat="1" applyFont="1" applyBorder="1"/>
    <xf numFmtId="0" fontId="7" fillId="0" borderId="11" xfId="1" applyFont="1" applyBorder="1" applyAlignment="1">
      <alignment vertical="top" wrapText="1"/>
    </xf>
    <xf numFmtId="165" fontId="7" fillId="0" borderId="12" xfId="1" applyNumberFormat="1" applyFont="1" applyBorder="1"/>
    <xf numFmtId="164" fontId="7" fillId="0" borderId="12" xfId="1" applyNumberFormat="1" applyFont="1" applyBorder="1"/>
    <xf numFmtId="0" fontId="12" fillId="0" borderId="13" xfId="1" applyFont="1" applyBorder="1" applyAlignment="1">
      <alignment vertical="top" wrapText="1"/>
    </xf>
    <xf numFmtId="165" fontId="12" fillId="0" borderId="14" xfId="1" applyNumberFormat="1" applyFont="1" applyBorder="1"/>
    <xf numFmtId="164" fontId="12" fillId="0" borderId="14" xfId="1" applyNumberFormat="1" applyFont="1" applyBorder="1"/>
    <xf numFmtId="0" fontId="12" fillId="0" borderId="14" xfId="1" applyFont="1" applyBorder="1" applyAlignment="1">
      <alignment vertical="top" wrapText="1"/>
    </xf>
    <xf numFmtId="165" fontId="12" fillId="0" borderId="16" xfId="1" applyNumberFormat="1" applyFont="1" applyBorder="1"/>
    <xf numFmtId="164" fontId="12" fillId="0" borderId="16" xfId="1" applyNumberFormat="1" applyFont="1" applyBorder="1" applyAlignment="1">
      <alignment horizontal="right"/>
    </xf>
    <xf numFmtId="164" fontId="12" fillId="0" borderId="14" xfId="1" applyNumberFormat="1" applyFont="1" applyBorder="1" applyAlignment="1">
      <alignment horizontal="right"/>
    </xf>
    <xf numFmtId="165" fontId="7" fillId="0" borderId="14" xfId="1" applyNumberFormat="1" applyFont="1" applyBorder="1"/>
    <xf numFmtId="164" fontId="7" fillId="0" borderId="14" xfId="1" applyNumberFormat="1" applyFont="1" applyBorder="1"/>
    <xf numFmtId="165" fontId="12" fillId="0" borderId="14" xfId="1" applyNumberFormat="1" applyFont="1" applyBorder="1" applyAlignment="1">
      <alignment wrapText="1"/>
    </xf>
    <xf numFmtId="164" fontId="12" fillId="0" borderId="14" xfId="1" applyNumberFormat="1" applyFont="1" applyBorder="1" applyAlignment="1">
      <alignment wrapText="1"/>
    </xf>
    <xf numFmtId="0" fontId="12" fillId="0" borderId="8" xfId="1" applyFont="1" applyBorder="1" applyAlignment="1">
      <alignment vertical="top" wrapText="1"/>
    </xf>
    <xf numFmtId="165" fontId="12" fillId="0" borderId="20" xfId="1" applyNumberFormat="1" applyFont="1" applyBorder="1" applyAlignment="1">
      <alignment wrapText="1"/>
    </xf>
    <xf numFmtId="164" fontId="12" fillId="0" borderId="20" xfId="1" applyNumberFormat="1" applyFont="1" applyBorder="1" applyAlignment="1">
      <alignment wrapText="1"/>
    </xf>
    <xf numFmtId="0" fontId="39" fillId="0" borderId="20" xfId="1" applyFont="1" applyBorder="1" applyAlignment="1">
      <alignment vertical="top" wrapText="1"/>
    </xf>
    <xf numFmtId="0" fontId="12" fillId="0" borderId="19" xfId="1" applyFont="1" applyBorder="1" applyAlignment="1">
      <alignment vertical="top" wrapText="1"/>
    </xf>
    <xf numFmtId="165" fontId="12" fillId="0" borderId="17" xfId="1" applyNumberFormat="1" applyFont="1" applyBorder="1"/>
    <xf numFmtId="164" fontId="12" fillId="0" borderId="18" xfId="1" applyNumberFormat="1" applyFont="1" applyBorder="1"/>
    <xf numFmtId="165" fontId="12" fillId="0" borderId="12" xfId="1" applyNumberFormat="1" applyFont="1" applyBorder="1"/>
    <xf numFmtId="164" fontId="12" fillId="0" borderId="18" xfId="1" applyNumberFormat="1" applyFont="1" applyBorder="1" applyAlignment="1">
      <alignment horizontal="right"/>
    </xf>
    <xf numFmtId="0" fontId="40" fillId="0" borderId="0" xfId="1" applyFont="1"/>
    <xf numFmtId="0" fontId="40" fillId="0" borderId="0" xfId="1" applyFont="1" applyAlignment="1">
      <alignment horizontal="left"/>
    </xf>
    <xf numFmtId="0" fontId="40" fillId="0" borderId="0" xfId="1" applyFont="1" applyAlignment="1">
      <alignment horizontal="center"/>
    </xf>
    <xf numFmtId="0" fontId="12" fillId="0" borderId="0" xfId="1" applyFont="1" applyAlignment="1">
      <alignment horizontal="left" wrapText="1"/>
    </xf>
    <xf numFmtId="0" fontId="7" fillId="0" borderId="0" xfId="1" applyFont="1" applyAlignment="1">
      <alignment horizontal="center"/>
    </xf>
    <xf numFmtId="0" fontId="25" fillId="0" borderId="0" xfId="1" applyFont="1" applyAlignment="1">
      <alignment horizontal="center"/>
    </xf>
    <xf numFmtId="0" fontId="26" fillId="0" borderId="8" xfId="1" applyFont="1" applyBorder="1" applyAlignment="1">
      <alignment horizontal="center" vertical="center" wrapText="1"/>
    </xf>
    <xf numFmtId="0" fontId="26" fillId="0" borderId="9" xfId="1" applyFont="1" applyBorder="1" applyAlignment="1">
      <alignment horizontal="center" vertical="center" wrapText="1"/>
    </xf>
    <xf numFmtId="0" fontId="26" fillId="0" borderId="8" xfId="1" applyFont="1" applyBorder="1" applyAlignment="1">
      <alignment horizontal="center" vertical="center"/>
    </xf>
    <xf numFmtId="0" fontId="26" fillId="0" borderId="9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" fillId="0" borderId="0" xfId="1" applyFont="1" applyFill="1" applyAlignment="1"/>
    <xf numFmtId="0" fontId="3" fillId="0" borderId="0" xfId="1" applyFont="1" applyAlignment="1">
      <alignment horizontal="center" vertical="center"/>
    </xf>
  </cellXfs>
  <cellStyles count="41">
    <cellStyle name="xl101" xfId="22"/>
    <cellStyle name="xl105" xfId="13"/>
    <cellStyle name="xl107" xfId="2"/>
    <cellStyle name="xl107 2" xfId="3"/>
    <cellStyle name="xl108" xfId="4"/>
    <cellStyle name="xl109" xfId="29"/>
    <cellStyle name="xl109 2" xfId="5"/>
    <cellStyle name="xl110" xfId="35"/>
    <cellStyle name="xl111" xfId="37"/>
    <cellStyle name="xl114" xfId="30"/>
    <cellStyle name="xl115" xfId="38"/>
    <cellStyle name="xl117" xfId="39"/>
    <cellStyle name="xl118" xfId="26"/>
    <cellStyle name="xl119" xfId="34"/>
    <cellStyle name="xl120" xfId="36"/>
    <cellStyle name="xl121" xfId="40"/>
    <cellStyle name="xl122" xfId="27"/>
    <cellStyle name="xl123" xfId="28"/>
    <cellStyle name="xl28" xfId="15"/>
    <cellStyle name="xl32 2" xfId="6"/>
    <cellStyle name="xl33 2" xfId="7"/>
    <cellStyle name="xl34 2" xfId="8"/>
    <cellStyle name="xl35" xfId="18"/>
    <cellStyle name="xl35 2" xfId="9"/>
    <cellStyle name="xl36" xfId="23"/>
    <cellStyle name="xl41 2" xfId="10"/>
    <cellStyle name="xl42" xfId="19"/>
    <cellStyle name="xl43" xfId="24"/>
    <cellStyle name="xl45" xfId="16"/>
    <cellStyle name="xl45 2" xfId="11"/>
    <cellStyle name="xl46" xfId="20"/>
    <cellStyle name="xl49 2" xfId="12"/>
    <cellStyle name="xl69" xfId="21"/>
    <cellStyle name="xl70" xfId="25"/>
    <cellStyle name="xl81" xfId="17"/>
    <cellStyle name="xl94" xfId="31"/>
    <cellStyle name="xl96" xfId="32"/>
    <cellStyle name="xl98" xfId="33"/>
    <cellStyle name="Обычный" xfId="0" builtinId="0"/>
    <cellStyle name="Обычный 2" xfId="1"/>
    <cellStyle name="Обычный 3" xfId="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"/>
  <sheetViews>
    <sheetView tabSelected="1" workbookViewId="0">
      <selection activeCell="C3" sqref="C3"/>
    </sheetView>
  </sheetViews>
  <sheetFormatPr defaultRowHeight="12.75"/>
  <cols>
    <col min="1" max="1" width="18.140625" style="33" customWidth="1"/>
    <col min="2" max="2" width="50.7109375" style="33" customWidth="1"/>
    <col min="3" max="3" width="12.140625" style="33" customWidth="1"/>
    <col min="4" max="4" width="12.28515625" style="33" customWidth="1"/>
    <col min="5" max="5" width="10.28515625" style="33" customWidth="1"/>
    <col min="6" max="6" width="10.5703125" style="33" customWidth="1"/>
    <col min="7" max="7" width="11.5703125" style="33" customWidth="1"/>
    <col min="8" max="256" width="9.140625" style="33"/>
    <col min="257" max="257" width="18.140625" style="33" customWidth="1"/>
    <col min="258" max="258" width="42.42578125" style="33" customWidth="1"/>
    <col min="259" max="259" width="12.140625" style="33" customWidth="1"/>
    <col min="260" max="260" width="12.28515625" style="33" customWidth="1"/>
    <col min="261" max="261" width="10.28515625" style="33" customWidth="1"/>
    <col min="262" max="262" width="10.5703125" style="33" customWidth="1"/>
    <col min="263" max="263" width="11.5703125" style="33" customWidth="1"/>
    <col min="264" max="512" width="9.140625" style="33"/>
    <col min="513" max="513" width="18.140625" style="33" customWidth="1"/>
    <col min="514" max="514" width="42.42578125" style="33" customWidth="1"/>
    <col min="515" max="515" width="12.140625" style="33" customWidth="1"/>
    <col min="516" max="516" width="12.28515625" style="33" customWidth="1"/>
    <col min="517" max="517" width="10.28515625" style="33" customWidth="1"/>
    <col min="518" max="518" width="10.5703125" style="33" customWidth="1"/>
    <col min="519" max="519" width="11.5703125" style="33" customWidth="1"/>
    <col min="520" max="768" width="9.140625" style="33"/>
    <col min="769" max="769" width="18.140625" style="33" customWidth="1"/>
    <col min="770" max="770" width="42.42578125" style="33" customWidth="1"/>
    <col min="771" max="771" width="12.140625" style="33" customWidth="1"/>
    <col min="772" max="772" width="12.28515625" style="33" customWidth="1"/>
    <col min="773" max="773" width="10.28515625" style="33" customWidth="1"/>
    <col min="774" max="774" width="10.5703125" style="33" customWidth="1"/>
    <col min="775" max="775" width="11.5703125" style="33" customWidth="1"/>
    <col min="776" max="1024" width="9.140625" style="33"/>
    <col min="1025" max="1025" width="18.140625" style="33" customWidth="1"/>
    <col min="1026" max="1026" width="42.42578125" style="33" customWidth="1"/>
    <col min="1027" max="1027" width="12.140625" style="33" customWidth="1"/>
    <col min="1028" max="1028" width="12.28515625" style="33" customWidth="1"/>
    <col min="1029" max="1029" width="10.28515625" style="33" customWidth="1"/>
    <col min="1030" max="1030" width="10.5703125" style="33" customWidth="1"/>
    <col min="1031" max="1031" width="11.5703125" style="33" customWidth="1"/>
    <col min="1032" max="1280" width="9.140625" style="33"/>
    <col min="1281" max="1281" width="18.140625" style="33" customWidth="1"/>
    <col min="1282" max="1282" width="42.42578125" style="33" customWidth="1"/>
    <col min="1283" max="1283" width="12.140625" style="33" customWidth="1"/>
    <col min="1284" max="1284" width="12.28515625" style="33" customWidth="1"/>
    <col min="1285" max="1285" width="10.28515625" style="33" customWidth="1"/>
    <col min="1286" max="1286" width="10.5703125" style="33" customWidth="1"/>
    <col min="1287" max="1287" width="11.5703125" style="33" customWidth="1"/>
    <col min="1288" max="1536" width="9.140625" style="33"/>
    <col min="1537" max="1537" width="18.140625" style="33" customWidth="1"/>
    <col min="1538" max="1538" width="42.42578125" style="33" customWidth="1"/>
    <col min="1539" max="1539" width="12.140625" style="33" customWidth="1"/>
    <col min="1540" max="1540" width="12.28515625" style="33" customWidth="1"/>
    <col min="1541" max="1541" width="10.28515625" style="33" customWidth="1"/>
    <col min="1542" max="1542" width="10.5703125" style="33" customWidth="1"/>
    <col min="1543" max="1543" width="11.5703125" style="33" customWidth="1"/>
    <col min="1544" max="1792" width="9.140625" style="33"/>
    <col min="1793" max="1793" width="18.140625" style="33" customWidth="1"/>
    <col min="1794" max="1794" width="42.42578125" style="33" customWidth="1"/>
    <col min="1795" max="1795" width="12.140625" style="33" customWidth="1"/>
    <col min="1796" max="1796" width="12.28515625" style="33" customWidth="1"/>
    <col min="1797" max="1797" width="10.28515625" style="33" customWidth="1"/>
    <col min="1798" max="1798" width="10.5703125" style="33" customWidth="1"/>
    <col min="1799" max="1799" width="11.5703125" style="33" customWidth="1"/>
    <col min="1800" max="2048" width="9.140625" style="33"/>
    <col min="2049" max="2049" width="18.140625" style="33" customWidth="1"/>
    <col min="2050" max="2050" width="42.42578125" style="33" customWidth="1"/>
    <col min="2051" max="2051" width="12.140625" style="33" customWidth="1"/>
    <col min="2052" max="2052" width="12.28515625" style="33" customWidth="1"/>
    <col min="2053" max="2053" width="10.28515625" style="33" customWidth="1"/>
    <col min="2054" max="2054" width="10.5703125" style="33" customWidth="1"/>
    <col min="2055" max="2055" width="11.5703125" style="33" customWidth="1"/>
    <col min="2056" max="2304" width="9.140625" style="33"/>
    <col min="2305" max="2305" width="18.140625" style="33" customWidth="1"/>
    <col min="2306" max="2306" width="42.42578125" style="33" customWidth="1"/>
    <col min="2307" max="2307" width="12.140625" style="33" customWidth="1"/>
    <col min="2308" max="2308" width="12.28515625" style="33" customWidth="1"/>
    <col min="2309" max="2309" width="10.28515625" style="33" customWidth="1"/>
    <col min="2310" max="2310" width="10.5703125" style="33" customWidth="1"/>
    <col min="2311" max="2311" width="11.5703125" style="33" customWidth="1"/>
    <col min="2312" max="2560" width="9.140625" style="33"/>
    <col min="2561" max="2561" width="18.140625" style="33" customWidth="1"/>
    <col min="2562" max="2562" width="42.42578125" style="33" customWidth="1"/>
    <col min="2563" max="2563" width="12.140625" style="33" customWidth="1"/>
    <col min="2564" max="2564" width="12.28515625" style="33" customWidth="1"/>
    <col min="2565" max="2565" width="10.28515625" style="33" customWidth="1"/>
    <col min="2566" max="2566" width="10.5703125" style="33" customWidth="1"/>
    <col min="2567" max="2567" width="11.5703125" style="33" customWidth="1"/>
    <col min="2568" max="2816" width="9.140625" style="33"/>
    <col min="2817" max="2817" width="18.140625" style="33" customWidth="1"/>
    <col min="2818" max="2818" width="42.42578125" style="33" customWidth="1"/>
    <col min="2819" max="2819" width="12.140625" style="33" customWidth="1"/>
    <col min="2820" max="2820" width="12.28515625" style="33" customWidth="1"/>
    <col min="2821" max="2821" width="10.28515625" style="33" customWidth="1"/>
    <col min="2822" max="2822" width="10.5703125" style="33" customWidth="1"/>
    <col min="2823" max="2823" width="11.5703125" style="33" customWidth="1"/>
    <col min="2824" max="3072" width="9.140625" style="33"/>
    <col min="3073" max="3073" width="18.140625" style="33" customWidth="1"/>
    <col min="3074" max="3074" width="42.42578125" style="33" customWidth="1"/>
    <col min="3075" max="3075" width="12.140625" style="33" customWidth="1"/>
    <col min="3076" max="3076" width="12.28515625" style="33" customWidth="1"/>
    <col min="3077" max="3077" width="10.28515625" style="33" customWidth="1"/>
    <col min="3078" max="3078" width="10.5703125" style="33" customWidth="1"/>
    <col min="3079" max="3079" width="11.5703125" style="33" customWidth="1"/>
    <col min="3080" max="3328" width="9.140625" style="33"/>
    <col min="3329" max="3329" width="18.140625" style="33" customWidth="1"/>
    <col min="3330" max="3330" width="42.42578125" style="33" customWidth="1"/>
    <col min="3331" max="3331" width="12.140625" style="33" customWidth="1"/>
    <col min="3332" max="3332" width="12.28515625" style="33" customWidth="1"/>
    <col min="3333" max="3333" width="10.28515625" style="33" customWidth="1"/>
    <col min="3334" max="3334" width="10.5703125" style="33" customWidth="1"/>
    <col min="3335" max="3335" width="11.5703125" style="33" customWidth="1"/>
    <col min="3336" max="3584" width="9.140625" style="33"/>
    <col min="3585" max="3585" width="18.140625" style="33" customWidth="1"/>
    <col min="3586" max="3586" width="42.42578125" style="33" customWidth="1"/>
    <col min="3587" max="3587" width="12.140625" style="33" customWidth="1"/>
    <col min="3588" max="3588" width="12.28515625" style="33" customWidth="1"/>
    <col min="3589" max="3589" width="10.28515625" style="33" customWidth="1"/>
    <col min="3590" max="3590" width="10.5703125" style="33" customWidth="1"/>
    <col min="3591" max="3591" width="11.5703125" style="33" customWidth="1"/>
    <col min="3592" max="3840" width="9.140625" style="33"/>
    <col min="3841" max="3841" width="18.140625" style="33" customWidth="1"/>
    <col min="3842" max="3842" width="42.42578125" style="33" customWidth="1"/>
    <col min="3843" max="3843" width="12.140625" style="33" customWidth="1"/>
    <col min="3844" max="3844" width="12.28515625" style="33" customWidth="1"/>
    <col min="3845" max="3845" width="10.28515625" style="33" customWidth="1"/>
    <col min="3846" max="3846" width="10.5703125" style="33" customWidth="1"/>
    <col min="3847" max="3847" width="11.5703125" style="33" customWidth="1"/>
    <col min="3848" max="4096" width="9.140625" style="33"/>
    <col min="4097" max="4097" width="18.140625" style="33" customWidth="1"/>
    <col min="4098" max="4098" width="42.42578125" style="33" customWidth="1"/>
    <col min="4099" max="4099" width="12.140625" style="33" customWidth="1"/>
    <col min="4100" max="4100" width="12.28515625" style="33" customWidth="1"/>
    <col min="4101" max="4101" width="10.28515625" style="33" customWidth="1"/>
    <col min="4102" max="4102" width="10.5703125" style="33" customWidth="1"/>
    <col min="4103" max="4103" width="11.5703125" style="33" customWidth="1"/>
    <col min="4104" max="4352" width="9.140625" style="33"/>
    <col min="4353" max="4353" width="18.140625" style="33" customWidth="1"/>
    <col min="4354" max="4354" width="42.42578125" style="33" customWidth="1"/>
    <col min="4355" max="4355" width="12.140625" style="33" customWidth="1"/>
    <col min="4356" max="4356" width="12.28515625" style="33" customWidth="1"/>
    <col min="4357" max="4357" width="10.28515625" style="33" customWidth="1"/>
    <col min="4358" max="4358" width="10.5703125" style="33" customWidth="1"/>
    <col min="4359" max="4359" width="11.5703125" style="33" customWidth="1"/>
    <col min="4360" max="4608" width="9.140625" style="33"/>
    <col min="4609" max="4609" width="18.140625" style="33" customWidth="1"/>
    <col min="4610" max="4610" width="42.42578125" style="33" customWidth="1"/>
    <col min="4611" max="4611" width="12.140625" style="33" customWidth="1"/>
    <col min="4612" max="4612" width="12.28515625" style="33" customWidth="1"/>
    <col min="4613" max="4613" width="10.28515625" style="33" customWidth="1"/>
    <col min="4614" max="4614" width="10.5703125" style="33" customWidth="1"/>
    <col min="4615" max="4615" width="11.5703125" style="33" customWidth="1"/>
    <col min="4616" max="4864" width="9.140625" style="33"/>
    <col min="4865" max="4865" width="18.140625" style="33" customWidth="1"/>
    <col min="4866" max="4866" width="42.42578125" style="33" customWidth="1"/>
    <col min="4867" max="4867" width="12.140625" style="33" customWidth="1"/>
    <col min="4868" max="4868" width="12.28515625" style="33" customWidth="1"/>
    <col min="4869" max="4869" width="10.28515625" style="33" customWidth="1"/>
    <col min="4870" max="4870" width="10.5703125" style="33" customWidth="1"/>
    <col min="4871" max="4871" width="11.5703125" style="33" customWidth="1"/>
    <col min="4872" max="5120" width="9.140625" style="33"/>
    <col min="5121" max="5121" width="18.140625" style="33" customWidth="1"/>
    <col min="5122" max="5122" width="42.42578125" style="33" customWidth="1"/>
    <col min="5123" max="5123" width="12.140625" style="33" customWidth="1"/>
    <col min="5124" max="5124" width="12.28515625" style="33" customWidth="1"/>
    <col min="5125" max="5125" width="10.28515625" style="33" customWidth="1"/>
    <col min="5126" max="5126" width="10.5703125" style="33" customWidth="1"/>
    <col min="5127" max="5127" width="11.5703125" style="33" customWidth="1"/>
    <col min="5128" max="5376" width="9.140625" style="33"/>
    <col min="5377" max="5377" width="18.140625" style="33" customWidth="1"/>
    <col min="5378" max="5378" width="42.42578125" style="33" customWidth="1"/>
    <col min="5379" max="5379" width="12.140625" style="33" customWidth="1"/>
    <col min="5380" max="5380" width="12.28515625" style="33" customWidth="1"/>
    <col min="5381" max="5381" width="10.28515625" style="33" customWidth="1"/>
    <col min="5382" max="5382" width="10.5703125" style="33" customWidth="1"/>
    <col min="5383" max="5383" width="11.5703125" style="33" customWidth="1"/>
    <col min="5384" max="5632" width="9.140625" style="33"/>
    <col min="5633" max="5633" width="18.140625" style="33" customWidth="1"/>
    <col min="5634" max="5634" width="42.42578125" style="33" customWidth="1"/>
    <col min="5635" max="5635" width="12.140625" style="33" customWidth="1"/>
    <col min="5636" max="5636" width="12.28515625" style="33" customWidth="1"/>
    <col min="5637" max="5637" width="10.28515625" style="33" customWidth="1"/>
    <col min="5638" max="5638" width="10.5703125" style="33" customWidth="1"/>
    <col min="5639" max="5639" width="11.5703125" style="33" customWidth="1"/>
    <col min="5640" max="5888" width="9.140625" style="33"/>
    <col min="5889" max="5889" width="18.140625" style="33" customWidth="1"/>
    <col min="5890" max="5890" width="42.42578125" style="33" customWidth="1"/>
    <col min="5891" max="5891" width="12.140625" style="33" customWidth="1"/>
    <col min="5892" max="5892" width="12.28515625" style="33" customWidth="1"/>
    <col min="5893" max="5893" width="10.28515625" style="33" customWidth="1"/>
    <col min="5894" max="5894" width="10.5703125" style="33" customWidth="1"/>
    <col min="5895" max="5895" width="11.5703125" style="33" customWidth="1"/>
    <col min="5896" max="6144" width="9.140625" style="33"/>
    <col min="6145" max="6145" width="18.140625" style="33" customWidth="1"/>
    <col min="6146" max="6146" width="42.42578125" style="33" customWidth="1"/>
    <col min="6147" max="6147" width="12.140625" style="33" customWidth="1"/>
    <col min="6148" max="6148" width="12.28515625" style="33" customWidth="1"/>
    <col min="6149" max="6149" width="10.28515625" style="33" customWidth="1"/>
    <col min="6150" max="6150" width="10.5703125" style="33" customWidth="1"/>
    <col min="6151" max="6151" width="11.5703125" style="33" customWidth="1"/>
    <col min="6152" max="6400" width="9.140625" style="33"/>
    <col min="6401" max="6401" width="18.140625" style="33" customWidth="1"/>
    <col min="6402" max="6402" width="42.42578125" style="33" customWidth="1"/>
    <col min="6403" max="6403" width="12.140625" style="33" customWidth="1"/>
    <col min="6404" max="6404" width="12.28515625" style="33" customWidth="1"/>
    <col min="6405" max="6405" width="10.28515625" style="33" customWidth="1"/>
    <col min="6406" max="6406" width="10.5703125" style="33" customWidth="1"/>
    <col min="6407" max="6407" width="11.5703125" style="33" customWidth="1"/>
    <col min="6408" max="6656" width="9.140625" style="33"/>
    <col min="6657" max="6657" width="18.140625" style="33" customWidth="1"/>
    <col min="6658" max="6658" width="42.42578125" style="33" customWidth="1"/>
    <col min="6659" max="6659" width="12.140625" style="33" customWidth="1"/>
    <col min="6660" max="6660" width="12.28515625" style="33" customWidth="1"/>
    <col min="6661" max="6661" width="10.28515625" style="33" customWidth="1"/>
    <col min="6662" max="6662" width="10.5703125" style="33" customWidth="1"/>
    <col min="6663" max="6663" width="11.5703125" style="33" customWidth="1"/>
    <col min="6664" max="6912" width="9.140625" style="33"/>
    <col min="6913" max="6913" width="18.140625" style="33" customWidth="1"/>
    <col min="6914" max="6914" width="42.42578125" style="33" customWidth="1"/>
    <col min="6915" max="6915" width="12.140625" style="33" customWidth="1"/>
    <col min="6916" max="6916" width="12.28515625" style="33" customWidth="1"/>
    <col min="6917" max="6917" width="10.28515625" style="33" customWidth="1"/>
    <col min="6918" max="6918" width="10.5703125" style="33" customWidth="1"/>
    <col min="6919" max="6919" width="11.5703125" style="33" customWidth="1"/>
    <col min="6920" max="7168" width="9.140625" style="33"/>
    <col min="7169" max="7169" width="18.140625" style="33" customWidth="1"/>
    <col min="7170" max="7170" width="42.42578125" style="33" customWidth="1"/>
    <col min="7171" max="7171" width="12.140625" style="33" customWidth="1"/>
    <col min="7172" max="7172" width="12.28515625" style="33" customWidth="1"/>
    <col min="7173" max="7173" width="10.28515625" style="33" customWidth="1"/>
    <col min="7174" max="7174" width="10.5703125" style="33" customWidth="1"/>
    <col min="7175" max="7175" width="11.5703125" style="33" customWidth="1"/>
    <col min="7176" max="7424" width="9.140625" style="33"/>
    <col min="7425" max="7425" width="18.140625" style="33" customWidth="1"/>
    <col min="7426" max="7426" width="42.42578125" style="33" customWidth="1"/>
    <col min="7427" max="7427" width="12.140625" style="33" customWidth="1"/>
    <col min="7428" max="7428" width="12.28515625" style="33" customWidth="1"/>
    <col min="7429" max="7429" width="10.28515625" style="33" customWidth="1"/>
    <col min="7430" max="7430" width="10.5703125" style="33" customWidth="1"/>
    <col min="7431" max="7431" width="11.5703125" style="33" customWidth="1"/>
    <col min="7432" max="7680" width="9.140625" style="33"/>
    <col min="7681" max="7681" width="18.140625" style="33" customWidth="1"/>
    <col min="7682" max="7682" width="42.42578125" style="33" customWidth="1"/>
    <col min="7683" max="7683" width="12.140625" style="33" customWidth="1"/>
    <col min="7684" max="7684" width="12.28515625" style="33" customWidth="1"/>
    <col min="7685" max="7685" width="10.28515625" style="33" customWidth="1"/>
    <col min="7686" max="7686" width="10.5703125" style="33" customWidth="1"/>
    <col min="7687" max="7687" width="11.5703125" style="33" customWidth="1"/>
    <col min="7688" max="7936" width="9.140625" style="33"/>
    <col min="7937" max="7937" width="18.140625" style="33" customWidth="1"/>
    <col min="7938" max="7938" width="42.42578125" style="33" customWidth="1"/>
    <col min="7939" max="7939" width="12.140625" style="33" customWidth="1"/>
    <col min="7940" max="7940" width="12.28515625" style="33" customWidth="1"/>
    <col min="7941" max="7941" width="10.28515625" style="33" customWidth="1"/>
    <col min="7942" max="7942" width="10.5703125" style="33" customWidth="1"/>
    <col min="7943" max="7943" width="11.5703125" style="33" customWidth="1"/>
    <col min="7944" max="8192" width="9.140625" style="33"/>
    <col min="8193" max="8193" width="18.140625" style="33" customWidth="1"/>
    <col min="8194" max="8194" width="42.42578125" style="33" customWidth="1"/>
    <col min="8195" max="8195" width="12.140625" style="33" customWidth="1"/>
    <col min="8196" max="8196" width="12.28515625" style="33" customWidth="1"/>
    <col min="8197" max="8197" width="10.28515625" style="33" customWidth="1"/>
    <col min="8198" max="8198" width="10.5703125" style="33" customWidth="1"/>
    <col min="8199" max="8199" width="11.5703125" style="33" customWidth="1"/>
    <col min="8200" max="8448" width="9.140625" style="33"/>
    <col min="8449" max="8449" width="18.140625" style="33" customWidth="1"/>
    <col min="8450" max="8450" width="42.42578125" style="33" customWidth="1"/>
    <col min="8451" max="8451" width="12.140625" style="33" customWidth="1"/>
    <col min="8452" max="8452" width="12.28515625" style="33" customWidth="1"/>
    <col min="8453" max="8453" width="10.28515625" style="33" customWidth="1"/>
    <col min="8454" max="8454" width="10.5703125" style="33" customWidth="1"/>
    <col min="8455" max="8455" width="11.5703125" style="33" customWidth="1"/>
    <col min="8456" max="8704" width="9.140625" style="33"/>
    <col min="8705" max="8705" width="18.140625" style="33" customWidth="1"/>
    <col min="8706" max="8706" width="42.42578125" style="33" customWidth="1"/>
    <col min="8707" max="8707" width="12.140625" style="33" customWidth="1"/>
    <col min="8708" max="8708" width="12.28515625" style="33" customWidth="1"/>
    <col min="8709" max="8709" width="10.28515625" style="33" customWidth="1"/>
    <col min="8710" max="8710" width="10.5703125" style="33" customWidth="1"/>
    <col min="8711" max="8711" width="11.5703125" style="33" customWidth="1"/>
    <col min="8712" max="8960" width="9.140625" style="33"/>
    <col min="8961" max="8961" width="18.140625" style="33" customWidth="1"/>
    <col min="8962" max="8962" width="42.42578125" style="33" customWidth="1"/>
    <col min="8963" max="8963" width="12.140625" style="33" customWidth="1"/>
    <col min="8964" max="8964" width="12.28515625" style="33" customWidth="1"/>
    <col min="8965" max="8965" width="10.28515625" style="33" customWidth="1"/>
    <col min="8966" max="8966" width="10.5703125" style="33" customWidth="1"/>
    <col min="8967" max="8967" width="11.5703125" style="33" customWidth="1"/>
    <col min="8968" max="9216" width="9.140625" style="33"/>
    <col min="9217" max="9217" width="18.140625" style="33" customWidth="1"/>
    <col min="9218" max="9218" width="42.42578125" style="33" customWidth="1"/>
    <col min="9219" max="9219" width="12.140625" style="33" customWidth="1"/>
    <col min="9220" max="9220" width="12.28515625" style="33" customWidth="1"/>
    <col min="9221" max="9221" width="10.28515625" style="33" customWidth="1"/>
    <col min="9222" max="9222" width="10.5703125" style="33" customWidth="1"/>
    <col min="9223" max="9223" width="11.5703125" style="33" customWidth="1"/>
    <col min="9224" max="9472" width="9.140625" style="33"/>
    <col min="9473" max="9473" width="18.140625" style="33" customWidth="1"/>
    <col min="9474" max="9474" width="42.42578125" style="33" customWidth="1"/>
    <col min="9475" max="9475" width="12.140625" style="33" customWidth="1"/>
    <col min="9476" max="9476" width="12.28515625" style="33" customWidth="1"/>
    <col min="9477" max="9477" width="10.28515625" style="33" customWidth="1"/>
    <col min="9478" max="9478" width="10.5703125" style="33" customWidth="1"/>
    <col min="9479" max="9479" width="11.5703125" style="33" customWidth="1"/>
    <col min="9480" max="9728" width="9.140625" style="33"/>
    <col min="9729" max="9729" width="18.140625" style="33" customWidth="1"/>
    <col min="9730" max="9730" width="42.42578125" style="33" customWidth="1"/>
    <col min="9731" max="9731" width="12.140625" style="33" customWidth="1"/>
    <col min="9732" max="9732" width="12.28515625" style="33" customWidth="1"/>
    <col min="9733" max="9733" width="10.28515625" style="33" customWidth="1"/>
    <col min="9734" max="9734" width="10.5703125" style="33" customWidth="1"/>
    <col min="9735" max="9735" width="11.5703125" style="33" customWidth="1"/>
    <col min="9736" max="9984" width="9.140625" style="33"/>
    <col min="9985" max="9985" width="18.140625" style="33" customWidth="1"/>
    <col min="9986" max="9986" width="42.42578125" style="33" customWidth="1"/>
    <col min="9987" max="9987" width="12.140625" style="33" customWidth="1"/>
    <col min="9988" max="9988" width="12.28515625" style="33" customWidth="1"/>
    <col min="9989" max="9989" width="10.28515625" style="33" customWidth="1"/>
    <col min="9990" max="9990" width="10.5703125" style="33" customWidth="1"/>
    <col min="9991" max="9991" width="11.5703125" style="33" customWidth="1"/>
    <col min="9992" max="10240" width="9.140625" style="33"/>
    <col min="10241" max="10241" width="18.140625" style="33" customWidth="1"/>
    <col min="10242" max="10242" width="42.42578125" style="33" customWidth="1"/>
    <col min="10243" max="10243" width="12.140625" style="33" customWidth="1"/>
    <col min="10244" max="10244" width="12.28515625" style="33" customWidth="1"/>
    <col min="10245" max="10245" width="10.28515625" style="33" customWidth="1"/>
    <col min="10246" max="10246" width="10.5703125" style="33" customWidth="1"/>
    <col min="10247" max="10247" width="11.5703125" style="33" customWidth="1"/>
    <col min="10248" max="10496" width="9.140625" style="33"/>
    <col min="10497" max="10497" width="18.140625" style="33" customWidth="1"/>
    <col min="10498" max="10498" width="42.42578125" style="33" customWidth="1"/>
    <col min="10499" max="10499" width="12.140625" style="33" customWidth="1"/>
    <col min="10500" max="10500" width="12.28515625" style="33" customWidth="1"/>
    <col min="10501" max="10501" width="10.28515625" style="33" customWidth="1"/>
    <col min="10502" max="10502" width="10.5703125" style="33" customWidth="1"/>
    <col min="10503" max="10503" width="11.5703125" style="33" customWidth="1"/>
    <col min="10504" max="10752" width="9.140625" style="33"/>
    <col min="10753" max="10753" width="18.140625" style="33" customWidth="1"/>
    <col min="10754" max="10754" width="42.42578125" style="33" customWidth="1"/>
    <col min="10755" max="10755" width="12.140625" style="33" customWidth="1"/>
    <col min="10756" max="10756" width="12.28515625" style="33" customWidth="1"/>
    <col min="10757" max="10757" width="10.28515625" style="33" customWidth="1"/>
    <col min="10758" max="10758" width="10.5703125" style="33" customWidth="1"/>
    <col min="10759" max="10759" width="11.5703125" style="33" customWidth="1"/>
    <col min="10760" max="11008" width="9.140625" style="33"/>
    <col min="11009" max="11009" width="18.140625" style="33" customWidth="1"/>
    <col min="11010" max="11010" width="42.42578125" style="33" customWidth="1"/>
    <col min="11011" max="11011" width="12.140625" style="33" customWidth="1"/>
    <col min="11012" max="11012" width="12.28515625" style="33" customWidth="1"/>
    <col min="11013" max="11013" width="10.28515625" style="33" customWidth="1"/>
    <col min="11014" max="11014" width="10.5703125" style="33" customWidth="1"/>
    <col min="11015" max="11015" width="11.5703125" style="33" customWidth="1"/>
    <col min="11016" max="11264" width="9.140625" style="33"/>
    <col min="11265" max="11265" width="18.140625" style="33" customWidth="1"/>
    <col min="11266" max="11266" width="42.42578125" style="33" customWidth="1"/>
    <col min="11267" max="11267" width="12.140625" style="33" customWidth="1"/>
    <col min="11268" max="11268" width="12.28515625" style="33" customWidth="1"/>
    <col min="11269" max="11269" width="10.28515625" style="33" customWidth="1"/>
    <col min="11270" max="11270" width="10.5703125" style="33" customWidth="1"/>
    <col min="11271" max="11271" width="11.5703125" style="33" customWidth="1"/>
    <col min="11272" max="11520" width="9.140625" style="33"/>
    <col min="11521" max="11521" width="18.140625" style="33" customWidth="1"/>
    <col min="11522" max="11522" width="42.42578125" style="33" customWidth="1"/>
    <col min="11523" max="11523" width="12.140625" style="33" customWidth="1"/>
    <col min="11524" max="11524" width="12.28515625" style="33" customWidth="1"/>
    <col min="11525" max="11525" width="10.28515625" style="33" customWidth="1"/>
    <col min="11526" max="11526" width="10.5703125" style="33" customWidth="1"/>
    <col min="11527" max="11527" width="11.5703125" style="33" customWidth="1"/>
    <col min="11528" max="11776" width="9.140625" style="33"/>
    <col min="11777" max="11777" width="18.140625" style="33" customWidth="1"/>
    <col min="11778" max="11778" width="42.42578125" style="33" customWidth="1"/>
    <col min="11779" max="11779" width="12.140625" style="33" customWidth="1"/>
    <col min="11780" max="11780" width="12.28515625" style="33" customWidth="1"/>
    <col min="11781" max="11781" width="10.28515625" style="33" customWidth="1"/>
    <col min="11782" max="11782" width="10.5703125" style="33" customWidth="1"/>
    <col min="11783" max="11783" width="11.5703125" style="33" customWidth="1"/>
    <col min="11784" max="12032" width="9.140625" style="33"/>
    <col min="12033" max="12033" width="18.140625" style="33" customWidth="1"/>
    <col min="12034" max="12034" width="42.42578125" style="33" customWidth="1"/>
    <col min="12035" max="12035" width="12.140625" style="33" customWidth="1"/>
    <col min="12036" max="12036" width="12.28515625" style="33" customWidth="1"/>
    <col min="12037" max="12037" width="10.28515625" style="33" customWidth="1"/>
    <col min="12038" max="12038" width="10.5703125" style="33" customWidth="1"/>
    <col min="12039" max="12039" width="11.5703125" style="33" customWidth="1"/>
    <col min="12040" max="12288" width="9.140625" style="33"/>
    <col min="12289" max="12289" width="18.140625" style="33" customWidth="1"/>
    <col min="12290" max="12290" width="42.42578125" style="33" customWidth="1"/>
    <col min="12291" max="12291" width="12.140625" style="33" customWidth="1"/>
    <col min="12292" max="12292" width="12.28515625" style="33" customWidth="1"/>
    <col min="12293" max="12293" width="10.28515625" style="33" customWidth="1"/>
    <col min="12294" max="12294" width="10.5703125" style="33" customWidth="1"/>
    <col min="12295" max="12295" width="11.5703125" style="33" customWidth="1"/>
    <col min="12296" max="12544" width="9.140625" style="33"/>
    <col min="12545" max="12545" width="18.140625" style="33" customWidth="1"/>
    <col min="12546" max="12546" width="42.42578125" style="33" customWidth="1"/>
    <col min="12547" max="12547" width="12.140625" style="33" customWidth="1"/>
    <col min="12548" max="12548" width="12.28515625" style="33" customWidth="1"/>
    <col min="12549" max="12549" width="10.28515625" style="33" customWidth="1"/>
    <col min="12550" max="12550" width="10.5703125" style="33" customWidth="1"/>
    <col min="12551" max="12551" width="11.5703125" style="33" customWidth="1"/>
    <col min="12552" max="12800" width="9.140625" style="33"/>
    <col min="12801" max="12801" width="18.140625" style="33" customWidth="1"/>
    <col min="12802" max="12802" width="42.42578125" style="33" customWidth="1"/>
    <col min="12803" max="12803" width="12.140625" style="33" customWidth="1"/>
    <col min="12804" max="12804" width="12.28515625" style="33" customWidth="1"/>
    <col min="12805" max="12805" width="10.28515625" style="33" customWidth="1"/>
    <col min="12806" max="12806" width="10.5703125" style="33" customWidth="1"/>
    <col min="12807" max="12807" width="11.5703125" style="33" customWidth="1"/>
    <col min="12808" max="13056" width="9.140625" style="33"/>
    <col min="13057" max="13057" width="18.140625" style="33" customWidth="1"/>
    <col min="13058" max="13058" width="42.42578125" style="33" customWidth="1"/>
    <col min="13059" max="13059" width="12.140625" style="33" customWidth="1"/>
    <col min="13060" max="13060" width="12.28515625" style="33" customWidth="1"/>
    <col min="13061" max="13061" width="10.28515625" style="33" customWidth="1"/>
    <col min="13062" max="13062" width="10.5703125" style="33" customWidth="1"/>
    <col min="13063" max="13063" width="11.5703125" style="33" customWidth="1"/>
    <col min="13064" max="13312" width="9.140625" style="33"/>
    <col min="13313" max="13313" width="18.140625" style="33" customWidth="1"/>
    <col min="13314" max="13314" width="42.42578125" style="33" customWidth="1"/>
    <col min="13315" max="13315" width="12.140625" style="33" customWidth="1"/>
    <col min="13316" max="13316" width="12.28515625" style="33" customWidth="1"/>
    <col min="13317" max="13317" width="10.28515625" style="33" customWidth="1"/>
    <col min="13318" max="13318" width="10.5703125" style="33" customWidth="1"/>
    <col min="13319" max="13319" width="11.5703125" style="33" customWidth="1"/>
    <col min="13320" max="13568" width="9.140625" style="33"/>
    <col min="13569" max="13569" width="18.140625" style="33" customWidth="1"/>
    <col min="13570" max="13570" width="42.42578125" style="33" customWidth="1"/>
    <col min="13571" max="13571" width="12.140625" style="33" customWidth="1"/>
    <col min="13572" max="13572" width="12.28515625" style="33" customWidth="1"/>
    <col min="13573" max="13573" width="10.28515625" style="33" customWidth="1"/>
    <col min="13574" max="13574" width="10.5703125" style="33" customWidth="1"/>
    <col min="13575" max="13575" width="11.5703125" style="33" customWidth="1"/>
    <col min="13576" max="13824" width="9.140625" style="33"/>
    <col min="13825" max="13825" width="18.140625" style="33" customWidth="1"/>
    <col min="13826" max="13826" width="42.42578125" style="33" customWidth="1"/>
    <col min="13827" max="13827" width="12.140625" style="33" customWidth="1"/>
    <col min="13828" max="13828" width="12.28515625" style="33" customWidth="1"/>
    <col min="13829" max="13829" width="10.28515625" style="33" customWidth="1"/>
    <col min="13830" max="13830" width="10.5703125" style="33" customWidth="1"/>
    <col min="13831" max="13831" width="11.5703125" style="33" customWidth="1"/>
    <col min="13832" max="14080" width="9.140625" style="33"/>
    <col min="14081" max="14081" width="18.140625" style="33" customWidth="1"/>
    <col min="14082" max="14082" width="42.42578125" style="33" customWidth="1"/>
    <col min="14083" max="14083" width="12.140625" style="33" customWidth="1"/>
    <col min="14084" max="14084" width="12.28515625" style="33" customWidth="1"/>
    <col min="14085" max="14085" width="10.28515625" style="33" customWidth="1"/>
    <col min="14086" max="14086" width="10.5703125" style="33" customWidth="1"/>
    <col min="14087" max="14087" width="11.5703125" style="33" customWidth="1"/>
    <col min="14088" max="14336" width="9.140625" style="33"/>
    <col min="14337" max="14337" width="18.140625" style="33" customWidth="1"/>
    <col min="14338" max="14338" width="42.42578125" style="33" customWidth="1"/>
    <col min="14339" max="14339" width="12.140625" style="33" customWidth="1"/>
    <col min="14340" max="14340" width="12.28515625" style="33" customWidth="1"/>
    <col min="14341" max="14341" width="10.28515625" style="33" customWidth="1"/>
    <col min="14342" max="14342" width="10.5703125" style="33" customWidth="1"/>
    <col min="14343" max="14343" width="11.5703125" style="33" customWidth="1"/>
    <col min="14344" max="14592" width="9.140625" style="33"/>
    <col min="14593" max="14593" width="18.140625" style="33" customWidth="1"/>
    <col min="14594" max="14594" width="42.42578125" style="33" customWidth="1"/>
    <col min="14595" max="14595" width="12.140625" style="33" customWidth="1"/>
    <col min="14596" max="14596" width="12.28515625" style="33" customWidth="1"/>
    <col min="14597" max="14597" width="10.28515625" style="33" customWidth="1"/>
    <col min="14598" max="14598" width="10.5703125" style="33" customWidth="1"/>
    <col min="14599" max="14599" width="11.5703125" style="33" customWidth="1"/>
    <col min="14600" max="14848" width="9.140625" style="33"/>
    <col min="14849" max="14849" width="18.140625" style="33" customWidth="1"/>
    <col min="14850" max="14850" width="42.42578125" style="33" customWidth="1"/>
    <col min="14851" max="14851" width="12.140625" style="33" customWidth="1"/>
    <col min="14852" max="14852" width="12.28515625" style="33" customWidth="1"/>
    <col min="14853" max="14853" width="10.28515625" style="33" customWidth="1"/>
    <col min="14854" max="14854" width="10.5703125" style="33" customWidth="1"/>
    <col min="14855" max="14855" width="11.5703125" style="33" customWidth="1"/>
    <col min="14856" max="15104" width="9.140625" style="33"/>
    <col min="15105" max="15105" width="18.140625" style="33" customWidth="1"/>
    <col min="15106" max="15106" width="42.42578125" style="33" customWidth="1"/>
    <col min="15107" max="15107" width="12.140625" style="33" customWidth="1"/>
    <col min="15108" max="15108" width="12.28515625" style="33" customWidth="1"/>
    <col min="15109" max="15109" width="10.28515625" style="33" customWidth="1"/>
    <col min="15110" max="15110" width="10.5703125" style="33" customWidth="1"/>
    <col min="15111" max="15111" width="11.5703125" style="33" customWidth="1"/>
    <col min="15112" max="15360" width="9.140625" style="33"/>
    <col min="15361" max="15361" width="18.140625" style="33" customWidth="1"/>
    <col min="15362" max="15362" width="42.42578125" style="33" customWidth="1"/>
    <col min="15363" max="15363" width="12.140625" style="33" customWidth="1"/>
    <col min="15364" max="15364" width="12.28515625" style="33" customWidth="1"/>
    <col min="15365" max="15365" width="10.28515625" style="33" customWidth="1"/>
    <col min="15366" max="15366" width="10.5703125" style="33" customWidth="1"/>
    <col min="15367" max="15367" width="11.5703125" style="33" customWidth="1"/>
    <col min="15368" max="15616" width="9.140625" style="33"/>
    <col min="15617" max="15617" width="18.140625" style="33" customWidth="1"/>
    <col min="15618" max="15618" width="42.42578125" style="33" customWidth="1"/>
    <col min="15619" max="15619" width="12.140625" style="33" customWidth="1"/>
    <col min="15620" max="15620" width="12.28515625" style="33" customWidth="1"/>
    <col min="15621" max="15621" width="10.28515625" style="33" customWidth="1"/>
    <col min="15622" max="15622" width="10.5703125" style="33" customWidth="1"/>
    <col min="15623" max="15623" width="11.5703125" style="33" customWidth="1"/>
    <col min="15624" max="15872" width="9.140625" style="33"/>
    <col min="15873" max="15873" width="18.140625" style="33" customWidth="1"/>
    <col min="15874" max="15874" width="42.42578125" style="33" customWidth="1"/>
    <col min="15875" max="15875" width="12.140625" style="33" customWidth="1"/>
    <col min="15876" max="15876" width="12.28515625" style="33" customWidth="1"/>
    <col min="15877" max="15877" width="10.28515625" style="33" customWidth="1"/>
    <col min="15878" max="15878" width="10.5703125" style="33" customWidth="1"/>
    <col min="15879" max="15879" width="11.5703125" style="33" customWidth="1"/>
    <col min="15880" max="16128" width="9.140625" style="33"/>
    <col min="16129" max="16129" width="18.140625" style="33" customWidth="1"/>
    <col min="16130" max="16130" width="42.42578125" style="33" customWidth="1"/>
    <col min="16131" max="16131" width="12.140625" style="33" customWidth="1"/>
    <col min="16132" max="16132" width="12.28515625" style="33" customWidth="1"/>
    <col min="16133" max="16133" width="10.28515625" style="33" customWidth="1"/>
    <col min="16134" max="16134" width="10.5703125" style="33" customWidth="1"/>
    <col min="16135" max="16135" width="11.5703125" style="33" customWidth="1"/>
    <col min="16136" max="16384" width="9.140625" style="33"/>
  </cols>
  <sheetData>
    <row r="1" spans="1:7" ht="46.5" customHeight="1">
      <c r="A1" s="113"/>
      <c r="B1" s="113"/>
      <c r="C1" s="116" t="s">
        <v>152</v>
      </c>
      <c r="D1" s="116"/>
      <c r="E1" s="116"/>
    </row>
    <row r="2" spans="1:7" ht="15.75" customHeight="1">
      <c r="A2" s="113"/>
      <c r="B2" s="113"/>
      <c r="C2" s="114" t="s">
        <v>175</v>
      </c>
      <c r="D2" s="115"/>
      <c r="E2" s="115"/>
    </row>
    <row r="3" spans="1:7" ht="15">
      <c r="A3" s="113"/>
      <c r="B3" s="113"/>
      <c r="C3" s="113"/>
      <c r="D3" s="113"/>
      <c r="E3" s="113"/>
    </row>
    <row r="4" spans="1:7" ht="15.75">
      <c r="A4" s="117" t="s">
        <v>174</v>
      </c>
      <c r="B4" s="117"/>
      <c r="C4" s="117"/>
      <c r="D4" s="117"/>
      <c r="E4" s="117"/>
    </row>
    <row r="5" spans="1:7" ht="23.25" customHeight="1" thickBot="1">
      <c r="A5" s="118" t="s">
        <v>98</v>
      </c>
      <c r="B5" s="118"/>
      <c r="C5" s="118"/>
      <c r="D5" s="118"/>
      <c r="E5" s="118"/>
    </row>
    <row r="6" spans="1:7" ht="39.75" customHeight="1">
      <c r="A6" s="119" t="s">
        <v>99</v>
      </c>
      <c r="B6" s="121" t="s">
        <v>2</v>
      </c>
      <c r="C6" s="123" t="s">
        <v>169</v>
      </c>
      <c r="D6" s="123" t="s">
        <v>170</v>
      </c>
      <c r="E6" s="123" t="s">
        <v>3</v>
      </c>
    </row>
    <row r="7" spans="1:7" ht="12" customHeight="1" thickBot="1">
      <c r="A7" s="120"/>
      <c r="B7" s="122"/>
      <c r="C7" s="124"/>
      <c r="D7" s="124"/>
      <c r="E7" s="124"/>
    </row>
    <row r="8" spans="1:7" ht="16.5" customHeight="1" thickBot="1">
      <c r="A8" s="52"/>
      <c r="B8" s="87" t="s">
        <v>100</v>
      </c>
      <c r="C8" s="88">
        <v>6061648.0999999996</v>
      </c>
      <c r="D8" s="88">
        <v>3516344.6</v>
      </c>
      <c r="E8" s="89">
        <v>58.009711913167649</v>
      </c>
    </row>
    <row r="9" spans="1:7" ht="16.5" thickBot="1">
      <c r="A9" s="74" t="s">
        <v>101</v>
      </c>
      <c r="B9" s="90" t="s">
        <v>102</v>
      </c>
      <c r="C9" s="91">
        <f>SUM(C10:C22)</f>
        <v>2817443.3000000003</v>
      </c>
      <c r="D9" s="91">
        <f>SUM(D10:D22)</f>
        <v>1816956.7000000002</v>
      </c>
      <c r="E9" s="92">
        <v>64.489556897205347</v>
      </c>
      <c r="F9" s="53"/>
      <c r="G9" s="53"/>
    </row>
    <row r="10" spans="1:7" ht="17.25" customHeight="1" thickBot="1">
      <c r="A10" s="75" t="s">
        <v>103</v>
      </c>
      <c r="B10" s="93" t="s">
        <v>104</v>
      </c>
      <c r="C10" s="94">
        <v>1161016.3999999999</v>
      </c>
      <c r="D10" s="94">
        <v>828390.2</v>
      </c>
      <c r="E10" s="95">
        <v>71.350430536554015</v>
      </c>
      <c r="F10" s="54"/>
      <c r="G10" s="53"/>
    </row>
    <row r="11" spans="1:7" ht="37.5" customHeight="1" thickBot="1">
      <c r="A11" s="76" t="s">
        <v>105</v>
      </c>
      <c r="B11" s="96" t="s">
        <v>106</v>
      </c>
      <c r="C11" s="94">
        <v>9036.3000000000011</v>
      </c>
      <c r="D11" s="94">
        <v>7876.7000000000007</v>
      </c>
      <c r="E11" s="95">
        <v>87.167314055531577</v>
      </c>
    </row>
    <row r="12" spans="1:7" ht="20.25" customHeight="1" thickBot="1">
      <c r="A12" s="75" t="s">
        <v>107</v>
      </c>
      <c r="B12" s="93" t="s">
        <v>108</v>
      </c>
      <c r="C12" s="94">
        <v>401394</v>
      </c>
      <c r="D12" s="94">
        <v>248641</v>
      </c>
      <c r="E12" s="95">
        <v>61.944373857107983</v>
      </c>
    </row>
    <row r="13" spans="1:7" ht="16.5" thickBot="1">
      <c r="A13" s="75" t="s">
        <v>109</v>
      </c>
      <c r="B13" s="93" t="s">
        <v>110</v>
      </c>
      <c r="C13" s="94">
        <v>544353</v>
      </c>
      <c r="D13" s="94">
        <v>276205.09999999998</v>
      </c>
      <c r="E13" s="95">
        <v>50.740071240536921</v>
      </c>
    </row>
    <row r="14" spans="1:7" ht="18.75" customHeight="1" thickBot="1">
      <c r="A14" s="75" t="s">
        <v>111</v>
      </c>
      <c r="B14" s="93" t="s">
        <v>112</v>
      </c>
      <c r="C14" s="94">
        <v>59599.4</v>
      </c>
      <c r="D14" s="94">
        <v>45897.1</v>
      </c>
      <c r="E14" s="95">
        <v>77.009332308714519</v>
      </c>
    </row>
    <row r="15" spans="1:7" ht="50.25" customHeight="1" thickBot="1">
      <c r="A15" s="77" t="s">
        <v>113</v>
      </c>
      <c r="B15" s="93" t="s">
        <v>114</v>
      </c>
      <c r="C15" s="97">
        <v>0</v>
      </c>
      <c r="D15" s="97">
        <v>0.5</v>
      </c>
      <c r="E15" s="98" t="s">
        <v>172</v>
      </c>
    </row>
    <row r="16" spans="1:7" ht="51.75" customHeight="1" thickBot="1">
      <c r="A16" s="75" t="s">
        <v>115</v>
      </c>
      <c r="B16" s="93" t="s">
        <v>116</v>
      </c>
      <c r="C16" s="94">
        <v>353174</v>
      </c>
      <c r="D16" s="94">
        <v>232579.7</v>
      </c>
      <c r="E16" s="95">
        <v>65.854139885722049</v>
      </c>
      <c r="F16" s="53"/>
      <c r="G16" s="53"/>
    </row>
    <row r="17" spans="1:7" ht="33" customHeight="1" thickBot="1">
      <c r="A17" s="78" t="s">
        <v>117</v>
      </c>
      <c r="B17" s="96" t="s">
        <v>118</v>
      </c>
      <c r="C17" s="94">
        <v>19200</v>
      </c>
      <c r="D17" s="94">
        <v>10758.5</v>
      </c>
      <c r="E17" s="95">
        <v>56.033854166666664</v>
      </c>
    </row>
    <row r="18" spans="1:7" ht="49.5" customHeight="1" thickBot="1">
      <c r="A18" s="78" t="s">
        <v>119</v>
      </c>
      <c r="B18" s="93" t="s">
        <v>120</v>
      </c>
      <c r="C18" s="94">
        <v>28700.100000000002</v>
      </c>
      <c r="D18" s="94">
        <v>29726.7</v>
      </c>
      <c r="E18" s="95">
        <v>103.5769910209372</v>
      </c>
    </row>
    <row r="19" spans="1:7" ht="37.5" customHeight="1" thickBot="1">
      <c r="A19" s="78" t="s">
        <v>121</v>
      </c>
      <c r="B19" s="93" t="s">
        <v>122</v>
      </c>
      <c r="C19" s="94">
        <v>158798</v>
      </c>
      <c r="D19" s="94">
        <v>41415.5</v>
      </c>
      <c r="E19" s="95">
        <v>26.080618143805339</v>
      </c>
    </row>
    <row r="20" spans="1:7" ht="24" customHeight="1" thickBot="1">
      <c r="A20" s="55" t="s">
        <v>123</v>
      </c>
      <c r="B20" s="56" t="s">
        <v>124</v>
      </c>
      <c r="C20" s="94">
        <v>9600</v>
      </c>
      <c r="D20" s="94">
        <v>12108.3</v>
      </c>
      <c r="E20" s="95">
        <v>126.128125</v>
      </c>
    </row>
    <row r="21" spans="1:7" ht="22.5" customHeight="1" thickBot="1">
      <c r="A21" s="75" t="s">
        <v>125</v>
      </c>
      <c r="B21" s="93" t="s">
        <v>126</v>
      </c>
      <c r="C21" s="94">
        <v>72572.100000000006</v>
      </c>
      <c r="D21" s="94">
        <v>83340.3</v>
      </c>
      <c r="E21" s="95">
        <v>114.83793358604753</v>
      </c>
    </row>
    <row r="22" spans="1:7" ht="21" customHeight="1" thickBot="1">
      <c r="A22" s="57" t="s">
        <v>127</v>
      </c>
      <c r="B22" s="56" t="s">
        <v>128</v>
      </c>
      <c r="C22" s="94">
        <v>0</v>
      </c>
      <c r="D22" s="94">
        <v>17.100000000000001</v>
      </c>
      <c r="E22" s="99" t="s">
        <v>173</v>
      </c>
    </row>
    <row r="23" spans="1:7" ht="24.75" customHeight="1" thickBot="1">
      <c r="A23" s="58" t="s">
        <v>129</v>
      </c>
      <c r="B23" s="87" t="s">
        <v>130</v>
      </c>
      <c r="C23" s="100">
        <f>C24+C34</f>
        <v>3244204.8</v>
      </c>
      <c r="D23" s="100">
        <f>D24+D34</f>
        <v>1699387.9</v>
      </c>
      <c r="E23" s="101">
        <v>52.382263289913148</v>
      </c>
      <c r="F23" s="59"/>
      <c r="G23" s="59"/>
    </row>
    <row r="24" spans="1:7" ht="36" customHeight="1" thickBot="1">
      <c r="A24" s="58" t="s">
        <v>131</v>
      </c>
      <c r="B24" s="87" t="s">
        <v>159</v>
      </c>
      <c r="C24" s="100">
        <f>SUM(C25:C33)</f>
        <v>3244204.8</v>
      </c>
      <c r="D24" s="100">
        <f>SUM(D25:D33)</f>
        <v>1744732.7</v>
      </c>
      <c r="E24" s="101">
        <v>53.779980228128629</v>
      </c>
      <c r="F24" s="59"/>
      <c r="G24" s="59"/>
    </row>
    <row r="25" spans="1:7" ht="32.25" thickBot="1">
      <c r="A25" s="60" t="s">
        <v>132</v>
      </c>
      <c r="B25" s="56" t="s">
        <v>133</v>
      </c>
      <c r="C25" s="102">
        <v>319004.7</v>
      </c>
      <c r="D25" s="102">
        <v>256558.8</v>
      </c>
      <c r="E25" s="103">
        <v>80.424771171083052</v>
      </c>
      <c r="F25" s="59"/>
      <c r="G25" s="59"/>
    </row>
    <row r="26" spans="1:7" ht="47.25" customHeight="1" thickBot="1">
      <c r="A26" s="57" t="s">
        <v>134</v>
      </c>
      <c r="B26" s="56" t="s">
        <v>135</v>
      </c>
      <c r="C26" s="102">
        <v>1029218.5</v>
      </c>
      <c r="D26" s="102">
        <v>425094.19999999995</v>
      </c>
      <c r="E26" s="103">
        <v>41.302619414633526</v>
      </c>
      <c r="F26" s="59"/>
      <c r="G26" s="59"/>
    </row>
    <row r="27" spans="1:7" ht="27.75" hidden="1" customHeight="1">
      <c r="A27" s="79" t="s">
        <v>160</v>
      </c>
      <c r="B27" s="104" t="s">
        <v>161</v>
      </c>
      <c r="C27" s="105"/>
      <c r="D27" s="105"/>
      <c r="E27" s="106" t="e">
        <v>#DIV/0!</v>
      </c>
      <c r="F27" s="59"/>
      <c r="G27" s="59"/>
    </row>
    <row r="28" spans="1:7" ht="48" hidden="1" customHeight="1" thickBot="1">
      <c r="A28" s="80" t="s">
        <v>162</v>
      </c>
      <c r="B28" s="107" t="s">
        <v>163</v>
      </c>
      <c r="C28" s="105"/>
      <c r="D28" s="105"/>
      <c r="E28" s="106" t="e">
        <v>#DIV/0!</v>
      </c>
      <c r="F28" s="59"/>
      <c r="G28" s="59"/>
    </row>
    <row r="29" spans="1:7" ht="14.45" hidden="1" customHeight="1">
      <c r="A29" s="81"/>
      <c r="B29" s="108" t="s">
        <v>164</v>
      </c>
      <c r="C29" s="105"/>
      <c r="D29" s="105"/>
      <c r="E29" s="106" t="e">
        <v>#DIV/0!</v>
      </c>
      <c r="F29" s="59"/>
      <c r="G29" s="59"/>
    </row>
    <row r="30" spans="1:7" ht="17.25" hidden="1" customHeight="1">
      <c r="A30" s="81"/>
      <c r="B30" s="108" t="s">
        <v>165</v>
      </c>
      <c r="C30" s="105"/>
      <c r="D30" s="105"/>
      <c r="E30" s="106" t="e">
        <v>#DIV/0!</v>
      </c>
      <c r="F30" s="59"/>
      <c r="G30" s="59"/>
    </row>
    <row r="31" spans="1:7" ht="48" hidden="1" customHeight="1">
      <c r="A31" s="81"/>
      <c r="B31" s="108" t="s">
        <v>166</v>
      </c>
      <c r="C31" s="105"/>
      <c r="D31" s="105"/>
      <c r="E31" s="106" t="e">
        <v>#DIV/0!</v>
      </c>
      <c r="F31" s="59"/>
      <c r="G31" s="59"/>
    </row>
    <row r="32" spans="1:7" ht="34.5" customHeight="1" thickBot="1">
      <c r="A32" s="76" t="s">
        <v>136</v>
      </c>
      <c r="B32" s="93" t="s">
        <v>137</v>
      </c>
      <c r="C32" s="94">
        <v>1437741.6</v>
      </c>
      <c r="D32" s="94">
        <v>1062509.7</v>
      </c>
      <c r="E32" s="95">
        <v>73.9012977018958</v>
      </c>
      <c r="F32" s="59"/>
    </row>
    <row r="33" spans="1:5" ht="18" customHeight="1" thickBot="1">
      <c r="A33" s="82" t="s">
        <v>167</v>
      </c>
      <c r="B33" s="96" t="s">
        <v>168</v>
      </c>
      <c r="C33" s="109">
        <v>458240</v>
      </c>
      <c r="D33" s="94">
        <v>570</v>
      </c>
      <c r="E33" s="110">
        <v>0.12438896648044692</v>
      </c>
    </row>
    <row r="34" spans="1:5" ht="67.5" customHeight="1" thickBot="1">
      <c r="A34" s="82" t="s">
        <v>138</v>
      </c>
      <c r="B34" s="93" t="s">
        <v>139</v>
      </c>
      <c r="C34" s="111">
        <v>0</v>
      </c>
      <c r="D34" s="94">
        <v>-45344.800000000003</v>
      </c>
      <c r="E34" s="112" t="s">
        <v>173</v>
      </c>
    </row>
    <row r="35" spans="1:5" ht="15.75">
      <c r="A35" s="61"/>
      <c r="C35" s="83"/>
      <c r="D35" s="84"/>
      <c r="E35" s="85"/>
    </row>
    <row r="36" spans="1:5" ht="14.25">
      <c r="A36" s="62"/>
      <c r="D36" s="86"/>
    </row>
    <row r="37" spans="1:5">
      <c r="A37" s="63"/>
    </row>
    <row r="38" spans="1:5">
      <c r="A38" s="63"/>
    </row>
    <row r="39" spans="1:5">
      <c r="A39" s="64"/>
    </row>
    <row r="40" spans="1:5">
      <c r="A40" s="64"/>
    </row>
    <row r="41" spans="1:5">
      <c r="A41" s="64"/>
    </row>
    <row r="42" spans="1:5">
      <c r="A42" s="64"/>
    </row>
    <row r="43" spans="1:5">
      <c r="A43" s="64"/>
    </row>
    <row r="44" spans="1:5">
      <c r="A44" s="64"/>
    </row>
    <row r="45" spans="1:5">
      <c r="A45" s="64"/>
    </row>
    <row r="46" spans="1:5">
      <c r="A46" s="64"/>
    </row>
    <row r="47" spans="1:5">
      <c r="A47" s="64"/>
    </row>
    <row r="48" spans="1:5">
      <c r="A48" s="64"/>
    </row>
    <row r="49" spans="1:1">
      <c r="A49" s="64"/>
    </row>
    <row r="50" spans="1:1">
      <c r="A50" s="64"/>
    </row>
    <row r="51" spans="1:1">
      <c r="A51" s="64"/>
    </row>
    <row r="52" spans="1:1">
      <c r="A52" s="64"/>
    </row>
    <row r="53" spans="1:1">
      <c r="A53" s="64"/>
    </row>
    <row r="54" spans="1:1">
      <c r="A54" s="64"/>
    </row>
    <row r="55" spans="1:1">
      <c r="A55" s="64"/>
    </row>
    <row r="56" spans="1:1">
      <c r="A56" s="64"/>
    </row>
    <row r="57" spans="1:1">
      <c r="A57" s="64"/>
    </row>
    <row r="58" spans="1:1">
      <c r="A58" s="64"/>
    </row>
    <row r="59" spans="1:1">
      <c r="A59" s="64"/>
    </row>
  </sheetData>
  <mergeCells count="8">
    <mergeCell ref="C1:E1"/>
    <mergeCell ref="A4:E4"/>
    <mergeCell ref="A5:E5"/>
    <mergeCell ref="A6:A7"/>
    <mergeCell ref="B6:B7"/>
    <mergeCell ref="C6:C7"/>
    <mergeCell ref="D6:D7"/>
    <mergeCell ref="E6:E7"/>
  </mergeCells>
  <pageMargins left="0.59055118110236227" right="0.27559055118110237" top="0.47244094488188981" bottom="0.39370078740157483" header="0.51181102362204722" footer="0.31496062992125984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4"/>
  <sheetViews>
    <sheetView topLeftCell="B22" zoomScale="80" zoomScaleNormal="80" workbookViewId="0">
      <selection activeCell="H44" sqref="H44"/>
    </sheetView>
  </sheetViews>
  <sheetFormatPr defaultRowHeight="12.75"/>
  <cols>
    <col min="1" max="1" width="10.28515625" style="30" customWidth="1"/>
    <col min="2" max="2" width="65.5703125" style="31" customWidth="1"/>
    <col min="3" max="3" width="14" style="30" customWidth="1"/>
    <col min="4" max="4" width="17" style="30" customWidth="1"/>
    <col min="5" max="5" width="11.5703125" style="32" customWidth="1"/>
    <col min="6" max="157" width="9.140625" style="30"/>
    <col min="158" max="158" width="10.5703125" style="30" customWidth="1"/>
    <col min="159" max="159" width="57.85546875" style="30" customWidth="1"/>
    <col min="160" max="161" width="13.140625" style="30" customWidth="1"/>
    <col min="162" max="162" width="9.28515625" style="30" customWidth="1"/>
    <col min="163" max="169" width="0" style="30" hidden="1" customWidth="1"/>
    <col min="170" max="16384" width="9.140625" style="30"/>
  </cols>
  <sheetData>
    <row r="1" spans="1:5" s="1" customFormat="1" ht="24" customHeight="1">
      <c r="A1" s="125" t="s">
        <v>0</v>
      </c>
      <c r="B1" s="126"/>
      <c r="C1" s="126"/>
      <c r="D1" s="126"/>
      <c r="E1" s="127"/>
    </row>
    <row r="2" spans="1:5" s="5" customFormat="1" ht="57" customHeight="1">
      <c r="A2" s="2" t="s">
        <v>1</v>
      </c>
      <c r="B2" s="3" t="s">
        <v>2</v>
      </c>
      <c r="C2" s="3" t="s">
        <v>151</v>
      </c>
      <c r="D2" s="3" t="s">
        <v>171</v>
      </c>
      <c r="E2" s="4" t="s">
        <v>3</v>
      </c>
    </row>
    <row r="3" spans="1:5" s="10" customFormat="1" ht="15.75">
      <c r="A3" s="6" t="s">
        <v>4</v>
      </c>
      <c r="B3" s="7" t="s">
        <v>5</v>
      </c>
      <c r="C3" s="8">
        <f>SUM(C4+C5+C6+C8+C10+C11)+C7+C9</f>
        <v>616589.69999999995</v>
      </c>
      <c r="D3" s="8">
        <f>SUM(D4+D5+D6+D8+D10+D11)+D7+D9</f>
        <v>420325.1</v>
      </c>
      <c r="E3" s="9">
        <f t="shared" ref="E3:E35" si="0">SUM(D3/C3*100)</f>
        <v>68.169335297037875</v>
      </c>
    </row>
    <row r="4" spans="1:5" s="10" customFormat="1" ht="34.5" customHeight="1">
      <c r="A4" s="11" t="s">
        <v>6</v>
      </c>
      <c r="B4" s="12" t="s">
        <v>7</v>
      </c>
      <c r="C4" s="13">
        <v>2203.5</v>
      </c>
      <c r="D4" s="13">
        <v>1713.3</v>
      </c>
      <c r="E4" s="13">
        <f t="shared" si="0"/>
        <v>77.753573859768537</v>
      </c>
    </row>
    <row r="5" spans="1:5" s="10" customFormat="1" ht="48" customHeight="1">
      <c r="A5" s="11" t="s">
        <v>8</v>
      </c>
      <c r="B5" s="12" t="s">
        <v>9</v>
      </c>
      <c r="C5" s="13">
        <v>31466.3</v>
      </c>
      <c r="D5" s="13">
        <v>20374</v>
      </c>
      <c r="E5" s="13">
        <f t="shared" si="0"/>
        <v>64.74863584215494</v>
      </c>
    </row>
    <row r="6" spans="1:5" s="10" customFormat="1" ht="50.25" customHeight="1">
      <c r="A6" s="11" t="s">
        <v>10</v>
      </c>
      <c r="B6" s="12" t="s">
        <v>11</v>
      </c>
      <c r="C6" s="13">
        <v>177292.79999999999</v>
      </c>
      <c r="D6" s="13">
        <v>120832.5</v>
      </c>
      <c r="E6" s="13">
        <f t="shared" si="0"/>
        <v>68.154205923760031</v>
      </c>
    </row>
    <row r="7" spans="1:5" s="10" customFormat="1" ht="15">
      <c r="A7" s="11" t="s">
        <v>12</v>
      </c>
      <c r="B7" s="12" t="s">
        <v>13</v>
      </c>
      <c r="C7" s="13">
        <v>851.5</v>
      </c>
      <c r="D7" s="13">
        <v>523.5</v>
      </c>
      <c r="E7" s="13">
        <f t="shared" si="0"/>
        <v>61.479741632413386</v>
      </c>
    </row>
    <row r="8" spans="1:5" s="10" customFormat="1" ht="31.5" customHeight="1">
      <c r="A8" s="11" t="s">
        <v>14</v>
      </c>
      <c r="B8" s="12" t="s">
        <v>15</v>
      </c>
      <c r="C8" s="13">
        <v>45397.5</v>
      </c>
      <c r="D8" s="13">
        <v>31161.599999999999</v>
      </c>
      <c r="E8" s="13">
        <f t="shared" si="0"/>
        <v>68.641665289938871</v>
      </c>
    </row>
    <row r="9" spans="1:5" s="10" customFormat="1" ht="15" hidden="1">
      <c r="A9" s="11" t="s">
        <v>16</v>
      </c>
      <c r="B9" s="12" t="s">
        <v>17</v>
      </c>
      <c r="C9" s="13">
        <v>0</v>
      </c>
      <c r="D9" s="13">
        <v>0</v>
      </c>
      <c r="E9" s="13" t="e">
        <f t="shared" si="0"/>
        <v>#DIV/0!</v>
      </c>
    </row>
    <row r="10" spans="1:5" s="10" customFormat="1" ht="15">
      <c r="A10" s="11" t="s">
        <v>18</v>
      </c>
      <c r="B10" s="14" t="s">
        <v>19</v>
      </c>
      <c r="C10" s="13">
        <v>10312.5</v>
      </c>
      <c r="D10" s="13">
        <v>0</v>
      </c>
      <c r="E10" s="15">
        <f t="shared" si="0"/>
        <v>0</v>
      </c>
    </row>
    <row r="11" spans="1:5" s="10" customFormat="1" ht="15">
      <c r="A11" s="11" t="s">
        <v>20</v>
      </c>
      <c r="B11" s="12" t="s">
        <v>21</v>
      </c>
      <c r="C11" s="13">
        <v>349065.6</v>
      </c>
      <c r="D11" s="13">
        <v>245720.2</v>
      </c>
      <c r="E11" s="13">
        <f t="shared" si="0"/>
        <v>70.393702501764722</v>
      </c>
    </row>
    <row r="12" spans="1:5" s="10" customFormat="1" ht="15.75">
      <c r="A12" s="6" t="s">
        <v>22</v>
      </c>
      <c r="B12" s="7" t="s">
        <v>23</v>
      </c>
      <c r="C12" s="16">
        <f>SUM(C13)</f>
        <v>1090</v>
      </c>
      <c r="D12" s="16">
        <f>SUM(D13)</f>
        <v>358.2</v>
      </c>
      <c r="E12" s="9">
        <f t="shared" si="0"/>
        <v>32.862385321100916</v>
      </c>
    </row>
    <row r="13" spans="1:5" s="10" customFormat="1" ht="15">
      <c r="A13" s="11" t="s">
        <v>24</v>
      </c>
      <c r="B13" s="14" t="s">
        <v>25</v>
      </c>
      <c r="C13" s="13">
        <v>1090</v>
      </c>
      <c r="D13" s="17">
        <v>358.2</v>
      </c>
      <c r="E13" s="18">
        <f t="shared" si="0"/>
        <v>32.862385321100916</v>
      </c>
    </row>
    <row r="14" spans="1:5" s="10" customFormat="1" ht="31.5">
      <c r="A14" s="6" t="s">
        <v>26</v>
      </c>
      <c r="B14" s="7" t="s">
        <v>27</v>
      </c>
      <c r="C14" s="16">
        <f>C15</f>
        <v>101122.2</v>
      </c>
      <c r="D14" s="16">
        <f>D15</f>
        <v>64761.2</v>
      </c>
      <c r="E14" s="9">
        <f t="shared" si="0"/>
        <v>64.042514897816702</v>
      </c>
    </row>
    <row r="15" spans="1:5" s="10" customFormat="1" ht="38.25" customHeight="1">
      <c r="A15" s="11" t="s">
        <v>28</v>
      </c>
      <c r="B15" s="14" t="s">
        <v>29</v>
      </c>
      <c r="C15" s="13">
        <v>101122.2</v>
      </c>
      <c r="D15" s="19">
        <v>64761.2</v>
      </c>
      <c r="E15" s="18">
        <f t="shared" si="0"/>
        <v>64.042514897816702</v>
      </c>
    </row>
    <row r="16" spans="1:5" s="10" customFormat="1" ht="15.75">
      <c r="A16" s="6" t="s">
        <v>30</v>
      </c>
      <c r="B16" s="7" t="s">
        <v>31</v>
      </c>
      <c r="C16" s="16">
        <f>SUM(C19+C21+C18+C20+C17)</f>
        <v>1254465.1000000001</v>
      </c>
      <c r="D16" s="16">
        <f>SUM(D19+D21+D18+D20+D17)</f>
        <v>406896.89999999997</v>
      </c>
      <c r="E16" s="9">
        <f t="shared" si="0"/>
        <v>32.435888411722253</v>
      </c>
    </row>
    <row r="17" spans="1:5" s="10" customFormat="1" ht="15.75">
      <c r="A17" s="20" t="s">
        <v>32</v>
      </c>
      <c r="B17" s="21" t="s">
        <v>33</v>
      </c>
      <c r="C17" s="17">
        <v>2476.5</v>
      </c>
      <c r="D17" s="17">
        <v>593.6</v>
      </c>
      <c r="E17" s="18">
        <f t="shared" si="0"/>
        <v>23.969311528366646</v>
      </c>
    </row>
    <row r="18" spans="1:5" s="10" customFormat="1" ht="15">
      <c r="A18" s="11" t="s">
        <v>34</v>
      </c>
      <c r="B18" s="14" t="s">
        <v>35</v>
      </c>
      <c r="C18" s="17">
        <v>472902</v>
      </c>
      <c r="D18" s="17">
        <v>2637.6</v>
      </c>
      <c r="E18" s="18">
        <f t="shared" si="0"/>
        <v>0.55774769402540059</v>
      </c>
    </row>
    <row r="19" spans="1:5" s="10" customFormat="1" ht="15">
      <c r="A19" s="11" t="s">
        <v>36</v>
      </c>
      <c r="B19" s="14" t="s">
        <v>37</v>
      </c>
      <c r="C19" s="17">
        <v>54676.7</v>
      </c>
      <c r="D19" s="17">
        <v>38313.199999999997</v>
      </c>
      <c r="E19" s="18">
        <f t="shared" si="0"/>
        <v>70.072261127683262</v>
      </c>
    </row>
    <row r="20" spans="1:5" s="10" customFormat="1" ht="15">
      <c r="A20" s="11" t="s">
        <v>38</v>
      </c>
      <c r="B20" s="14" t="s">
        <v>39</v>
      </c>
      <c r="C20" s="17">
        <v>676308.2</v>
      </c>
      <c r="D20" s="17">
        <v>325024.59999999998</v>
      </c>
      <c r="E20" s="18">
        <f t="shared" si="0"/>
        <v>48.05865136634452</v>
      </c>
    </row>
    <row r="21" spans="1:5" s="10" customFormat="1" ht="15">
      <c r="A21" s="11" t="s">
        <v>40</v>
      </c>
      <c r="B21" s="12" t="s">
        <v>41</v>
      </c>
      <c r="C21" s="17">
        <v>48101.7</v>
      </c>
      <c r="D21" s="17">
        <v>40327.9</v>
      </c>
      <c r="E21" s="18">
        <f t="shared" si="0"/>
        <v>83.838824823239094</v>
      </c>
    </row>
    <row r="22" spans="1:5" s="10" customFormat="1" ht="15.75">
      <c r="A22" s="6" t="s">
        <v>42</v>
      </c>
      <c r="B22" s="7" t="s">
        <v>43</v>
      </c>
      <c r="C22" s="8">
        <f>SUM(C23+C24+C26+C25)</f>
        <v>1066665.8999999999</v>
      </c>
      <c r="D22" s="8">
        <f>SUM(D23+D24+D26+D25)</f>
        <v>656099.70000000007</v>
      </c>
      <c r="E22" s="9">
        <f t="shared" si="0"/>
        <v>61.509391084874856</v>
      </c>
    </row>
    <row r="23" spans="1:5" s="10" customFormat="1" ht="15">
      <c r="A23" s="11" t="s">
        <v>44</v>
      </c>
      <c r="B23" s="14" t="s">
        <v>45</v>
      </c>
      <c r="C23" s="22">
        <v>402060.7</v>
      </c>
      <c r="D23" s="17">
        <v>341601.4</v>
      </c>
      <c r="E23" s="18">
        <f t="shared" si="0"/>
        <v>84.962643700316903</v>
      </c>
    </row>
    <row r="24" spans="1:5" s="10" customFormat="1" ht="15">
      <c r="A24" s="11" t="s">
        <v>46</v>
      </c>
      <c r="B24" s="14" t="s">
        <v>47</v>
      </c>
      <c r="C24" s="13">
        <v>192844.2</v>
      </c>
      <c r="D24" s="17">
        <v>34812.9</v>
      </c>
      <c r="E24" s="18">
        <f t="shared" si="0"/>
        <v>18.052344846254126</v>
      </c>
    </row>
    <row r="25" spans="1:5" s="10" customFormat="1" ht="15">
      <c r="A25" s="11" t="s">
        <v>48</v>
      </c>
      <c r="B25" s="14" t="s">
        <v>49</v>
      </c>
      <c r="C25" s="13">
        <v>372974.3</v>
      </c>
      <c r="D25" s="19">
        <v>211557.5</v>
      </c>
      <c r="E25" s="18">
        <f t="shared" si="0"/>
        <v>56.721736591502413</v>
      </c>
    </row>
    <row r="26" spans="1:5" s="10" customFormat="1" ht="15.75" customHeight="1">
      <c r="A26" s="11" t="s">
        <v>50</v>
      </c>
      <c r="B26" s="14" t="s">
        <v>51</v>
      </c>
      <c r="C26" s="13">
        <v>98786.7</v>
      </c>
      <c r="D26" s="19">
        <v>68127.899999999994</v>
      </c>
      <c r="E26" s="18">
        <f t="shared" si="0"/>
        <v>68.964648075095127</v>
      </c>
    </row>
    <row r="27" spans="1:5" s="10" customFormat="1" ht="15.75">
      <c r="A27" s="6" t="s">
        <v>52</v>
      </c>
      <c r="B27" s="7" t="s">
        <v>53</v>
      </c>
      <c r="C27" s="16">
        <f>SUM(C28+C29+C31+C32)+C30</f>
        <v>2776436.9000000004</v>
      </c>
      <c r="D27" s="16">
        <f>SUM(D28+D29+D31+D32)+D30</f>
        <v>1880632</v>
      </c>
      <c r="E27" s="9">
        <f t="shared" si="0"/>
        <v>67.735448984992232</v>
      </c>
    </row>
    <row r="28" spans="1:5" s="10" customFormat="1" ht="15">
      <c r="A28" s="11" t="s">
        <v>54</v>
      </c>
      <c r="B28" s="14" t="s">
        <v>55</v>
      </c>
      <c r="C28" s="17">
        <f>1018081.9+218.8</f>
        <v>1018300.7000000001</v>
      </c>
      <c r="D28" s="17">
        <v>653589</v>
      </c>
      <c r="E28" s="18">
        <f t="shared" si="0"/>
        <v>64.184282697635382</v>
      </c>
    </row>
    <row r="29" spans="1:5" s="10" customFormat="1" ht="15">
      <c r="A29" s="11" t="s">
        <v>56</v>
      </c>
      <c r="B29" s="14" t="s">
        <v>57</v>
      </c>
      <c r="C29" s="17">
        <v>1395760.6</v>
      </c>
      <c r="D29" s="17">
        <v>965853</v>
      </c>
      <c r="E29" s="18">
        <f t="shared" si="0"/>
        <v>69.199044592604196</v>
      </c>
    </row>
    <row r="30" spans="1:5" s="10" customFormat="1" ht="15">
      <c r="A30" s="11" t="s">
        <v>58</v>
      </c>
      <c r="B30" s="14" t="s">
        <v>59</v>
      </c>
      <c r="C30" s="17">
        <v>257181</v>
      </c>
      <c r="D30" s="17">
        <v>180940.5</v>
      </c>
      <c r="E30" s="18">
        <f t="shared" si="0"/>
        <v>70.355313961762334</v>
      </c>
    </row>
    <row r="31" spans="1:5" s="10" customFormat="1" ht="15">
      <c r="A31" s="11" t="s">
        <v>60</v>
      </c>
      <c r="B31" s="14" t="s">
        <v>61</v>
      </c>
      <c r="C31" s="17">
        <v>29991.1</v>
      </c>
      <c r="D31" s="17">
        <v>25458.3</v>
      </c>
      <c r="E31" s="18">
        <f t="shared" si="0"/>
        <v>84.886182900927281</v>
      </c>
    </row>
    <row r="32" spans="1:5" s="10" customFormat="1" ht="15">
      <c r="A32" s="11" t="s">
        <v>62</v>
      </c>
      <c r="B32" s="14" t="s">
        <v>63</v>
      </c>
      <c r="C32" s="17">
        <v>75203.5</v>
      </c>
      <c r="D32" s="17">
        <v>54791.199999999997</v>
      </c>
      <c r="E32" s="18">
        <f t="shared" si="0"/>
        <v>72.857247335562832</v>
      </c>
    </row>
    <row r="33" spans="1:5" s="10" customFormat="1" ht="15.75">
      <c r="A33" s="6" t="s">
        <v>64</v>
      </c>
      <c r="B33" s="7" t="s">
        <v>65</v>
      </c>
      <c r="C33" s="8">
        <f>SUM(C34+C35)</f>
        <v>219807</v>
      </c>
      <c r="D33" s="8">
        <f>SUM(D34+D35)</f>
        <v>156349.5</v>
      </c>
      <c r="E33" s="9">
        <f t="shared" si="0"/>
        <v>71.130355266210813</v>
      </c>
    </row>
    <row r="34" spans="1:5" s="23" customFormat="1" ht="15.75">
      <c r="A34" s="11" t="s">
        <v>66</v>
      </c>
      <c r="B34" s="14" t="s">
        <v>67</v>
      </c>
      <c r="C34" s="17">
        <v>176873.4</v>
      </c>
      <c r="D34" s="17">
        <v>125260.9</v>
      </c>
      <c r="E34" s="18">
        <f t="shared" si="0"/>
        <v>70.819524021136019</v>
      </c>
    </row>
    <row r="35" spans="1:5" s="10" customFormat="1" ht="18.75" customHeight="1">
      <c r="A35" s="11" t="s">
        <v>68</v>
      </c>
      <c r="B35" s="14" t="s">
        <v>69</v>
      </c>
      <c r="C35" s="17">
        <v>42933.599999999999</v>
      </c>
      <c r="D35" s="17">
        <v>31088.6</v>
      </c>
      <c r="E35" s="18">
        <f t="shared" si="0"/>
        <v>72.410885646673009</v>
      </c>
    </row>
    <row r="36" spans="1:5" s="10" customFormat="1" ht="15.75">
      <c r="A36" s="6" t="s">
        <v>70</v>
      </c>
      <c r="B36" s="7" t="s">
        <v>71</v>
      </c>
      <c r="C36" s="8">
        <f>SUM(C37+C38+C39)</f>
        <v>223244.40000000002</v>
      </c>
      <c r="D36" s="8">
        <f>SUM(D37+D38+D39)</f>
        <v>154349.4</v>
      </c>
      <c r="E36" s="9">
        <f t="shared" ref="E36:E48" si="1">SUM(D36/C36*100)</f>
        <v>69.139203491778517</v>
      </c>
    </row>
    <row r="37" spans="1:5" s="23" customFormat="1" ht="15.75">
      <c r="A37" s="11" t="s">
        <v>72</v>
      </c>
      <c r="B37" s="12" t="s">
        <v>73</v>
      </c>
      <c r="C37" s="17">
        <v>9048.1</v>
      </c>
      <c r="D37" s="17">
        <v>6744.5</v>
      </c>
      <c r="E37" s="18">
        <f t="shared" si="1"/>
        <v>74.540511267558927</v>
      </c>
    </row>
    <row r="38" spans="1:5" s="10" customFormat="1" ht="15">
      <c r="A38" s="11" t="s">
        <v>74</v>
      </c>
      <c r="B38" s="12" t="s">
        <v>75</v>
      </c>
      <c r="C38" s="17">
        <v>12547.1</v>
      </c>
      <c r="D38" s="17">
        <v>9336.2999999999993</v>
      </c>
      <c r="E38" s="18">
        <f t="shared" si="1"/>
        <v>74.410023033210848</v>
      </c>
    </row>
    <row r="39" spans="1:5" s="10" customFormat="1" ht="15">
      <c r="A39" s="11" t="s">
        <v>76</v>
      </c>
      <c r="B39" s="12" t="s">
        <v>77</v>
      </c>
      <c r="C39" s="17">
        <v>201649.2</v>
      </c>
      <c r="D39" s="17">
        <v>138268.6</v>
      </c>
      <c r="E39" s="18">
        <f t="shared" si="1"/>
        <v>68.568881007214515</v>
      </c>
    </row>
    <row r="40" spans="1:5" s="10" customFormat="1" ht="15.75">
      <c r="A40" s="6" t="s">
        <v>78</v>
      </c>
      <c r="B40" s="7" t="s">
        <v>79</v>
      </c>
      <c r="C40" s="16">
        <f>SUM(C41+C42)</f>
        <v>31546.799999999999</v>
      </c>
      <c r="D40" s="16">
        <f>SUM(D41+D42)</f>
        <v>18197.599999999999</v>
      </c>
      <c r="E40" s="24">
        <f t="shared" si="1"/>
        <v>57.684456109652956</v>
      </c>
    </row>
    <row r="41" spans="1:5" s="10" customFormat="1" ht="15">
      <c r="A41" s="11" t="s">
        <v>80</v>
      </c>
      <c r="B41" s="12" t="s">
        <v>81</v>
      </c>
      <c r="C41" s="17">
        <v>21043.3</v>
      </c>
      <c r="D41" s="17">
        <v>13042</v>
      </c>
      <c r="E41" s="18">
        <f t="shared" si="1"/>
        <v>61.97697129252542</v>
      </c>
    </row>
    <row r="42" spans="1:5" s="10" customFormat="1" ht="15">
      <c r="A42" s="11" t="s">
        <v>82</v>
      </c>
      <c r="B42" s="12" t="s">
        <v>83</v>
      </c>
      <c r="C42" s="17">
        <v>10503.5</v>
      </c>
      <c r="D42" s="17">
        <v>5155.6000000000004</v>
      </c>
      <c r="E42" s="18">
        <f t="shared" si="1"/>
        <v>49.084590850668832</v>
      </c>
    </row>
    <row r="43" spans="1:5" s="10" customFormat="1" ht="15.75">
      <c r="A43" s="6" t="s">
        <v>84</v>
      </c>
      <c r="B43" s="7" t="s">
        <v>85</v>
      </c>
      <c r="C43" s="16">
        <f>SUM(C44+C45)</f>
        <v>27255.5</v>
      </c>
      <c r="D43" s="16">
        <f>SUM(D44+D45)</f>
        <v>20921.599999999999</v>
      </c>
      <c r="E43" s="24">
        <f t="shared" si="1"/>
        <v>76.761020711416037</v>
      </c>
    </row>
    <row r="44" spans="1:5" s="10" customFormat="1" ht="15">
      <c r="A44" s="11" t="s">
        <v>86</v>
      </c>
      <c r="B44" s="12" t="s">
        <v>87</v>
      </c>
      <c r="C44" s="17">
        <v>27255.5</v>
      </c>
      <c r="D44" s="17">
        <v>20921.599999999999</v>
      </c>
      <c r="E44" s="18">
        <f t="shared" si="1"/>
        <v>76.761020711416037</v>
      </c>
    </row>
    <row r="45" spans="1:5" s="10" customFormat="1" ht="15" hidden="1">
      <c r="A45" s="11" t="s">
        <v>88</v>
      </c>
      <c r="B45" s="12" t="s">
        <v>89</v>
      </c>
      <c r="C45" s="17">
        <v>0</v>
      </c>
      <c r="D45" s="17"/>
      <c r="E45" s="18" t="e">
        <f t="shared" si="1"/>
        <v>#DIV/0!</v>
      </c>
    </row>
    <row r="46" spans="1:5" s="10" customFormat="1" ht="24" customHeight="1">
      <c r="A46" s="6" t="s">
        <v>90</v>
      </c>
      <c r="B46" s="50" t="s">
        <v>91</v>
      </c>
      <c r="C46" s="16">
        <f>SUM(C47)</f>
        <v>80505.8</v>
      </c>
      <c r="D46" s="16">
        <f>SUM(D47)</f>
        <v>59696.9</v>
      </c>
      <c r="E46" s="24">
        <f t="shared" si="1"/>
        <v>74.1522971015753</v>
      </c>
    </row>
    <row r="47" spans="1:5" s="10" customFormat="1" ht="21.75" customHeight="1">
      <c r="A47" s="11" t="s">
        <v>92</v>
      </c>
      <c r="B47" s="12" t="s">
        <v>93</v>
      </c>
      <c r="C47" s="17">
        <v>80505.8</v>
      </c>
      <c r="D47" s="17">
        <v>59696.9</v>
      </c>
      <c r="E47" s="18">
        <f t="shared" si="1"/>
        <v>74.1522971015753</v>
      </c>
    </row>
    <row r="48" spans="1:5" s="10" customFormat="1" ht="25.5" customHeight="1">
      <c r="A48" s="6" t="s">
        <v>94</v>
      </c>
      <c r="B48" s="25" t="s">
        <v>95</v>
      </c>
      <c r="C48" s="26">
        <f>SUM(C3+C12+C14+C16+C22+C27+C33+C36+C40+C43+C46)</f>
        <v>6398729.3000000007</v>
      </c>
      <c r="D48" s="16">
        <f>SUM(D3+D12+D14+D16+D22+D27+D33+D36+D40+D43+D46)</f>
        <v>3838588.1</v>
      </c>
      <c r="E48" s="9">
        <f t="shared" si="1"/>
        <v>59.989849859721353</v>
      </c>
    </row>
    <row r="49" spans="1:5" s="23" customFormat="1" ht="31.5" customHeight="1">
      <c r="A49" s="27" t="s">
        <v>96</v>
      </c>
      <c r="B49" s="28" t="s">
        <v>97</v>
      </c>
      <c r="C49" s="8">
        <f>доходы!C8-расходы!C48</f>
        <v>-337081.20000000112</v>
      </c>
      <c r="D49" s="8">
        <f>доходы!D8-расходы!D48</f>
        <v>-322243.5</v>
      </c>
      <c r="E49" s="29"/>
    </row>
    <row r="50" spans="1:5">
      <c r="B50" s="30"/>
      <c r="C50" s="51"/>
      <c r="D50" s="51"/>
      <c r="E50" s="51"/>
    </row>
    <row r="51" spans="1:5">
      <c r="B51" s="30"/>
      <c r="C51" s="51"/>
      <c r="D51" s="51"/>
      <c r="E51" s="51"/>
    </row>
    <row r="52" spans="1:5">
      <c r="B52" s="30"/>
      <c r="E52" s="30"/>
    </row>
    <row r="53" spans="1:5">
      <c r="B53" s="30"/>
      <c r="E53" s="30"/>
    </row>
    <row r="54" spans="1:5">
      <c r="B54" s="30"/>
      <c r="E54" s="30"/>
    </row>
    <row r="55" spans="1:5" hidden="1">
      <c r="B55" s="30"/>
      <c r="E55" s="30"/>
    </row>
    <row r="56" spans="1:5" hidden="1">
      <c r="B56" s="30"/>
      <c r="E56" s="30"/>
    </row>
    <row r="57" spans="1:5" hidden="1">
      <c r="B57" s="30"/>
      <c r="E57" s="30"/>
    </row>
    <row r="58" spans="1:5" hidden="1">
      <c r="B58" s="30"/>
      <c r="E58" s="30"/>
    </row>
    <row r="59" spans="1:5" hidden="1">
      <c r="B59" s="30"/>
      <c r="E59" s="30"/>
    </row>
    <row r="60" spans="1:5" hidden="1">
      <c r="B60" s="30"/>
      <c r="E60" s="30"/>
    </row>
    <row r="61" spans="1:5" hidden="1">
      <c r="B61" s="30"/>
      <c r="E61" s="30"/>
    </row>
    <row r="62" spans="1:5" hidden="1">
      <c r="B62" s="30"/>
      <c r="E62" s="30"/>
    </row>
    <row r="63" spans="1:5" hidden="1">
      <c r="B63" s="30"/>
      <c r="E63" s="30"/>
    </row>
    <row r="64" spans="1:5" hidden="1">
      <c r="B64" s="30"/>
      <c r="E64" s="30"/>
    </row>
    <row r="65" spans="2:5" hidden="1">
      <c r="B65" s="30"/>
      <c r="E65" s="30"/>
    </row>
    <row r="66" spans="2:5" hidden="1">
      <c r="B66" s="30"/>
      <c r="E66" s="30"/>
    </row>
    <row r="67" spans="2:5" hidden="1">
      <c r="B67" s="30"/>
      <c r="E67" s="30"/>
    </row>
    <row r="68" spans="2:5" hidden="1">
      <c r="B68" s="30"/>
      <c r="E68" s="30"/>
    </row>
    <row r="69" spans="2:5" hidden="1">
      <c r="B69" s="30"/>
      <c r="E69" s="30"/>
    </row>
    <row r="70" spans="2:5" hidden="1">
      <c r="B70" s="30"/>
      <c r="E70" s="30"/>
    </row>
    <row r="71" spans="2:5" hidden="1">
      <c r="B71" s="30"/>
      <c r="E71" s="30"/>
    </row>
    <row r="72" spans="2:5" hidden="1">
      <c r="B72" s="30"/>
      <c r="E72" s="30"/>
    </row>
    <row r="73" spans="2:5" hidden="1">
      <c r="B73" s="30"/>
      <c r="E73" s="30"/>
    </row>
    <row r="74" spans="2:5" hidden="1">
      <c r="B74" s="30"/>
      <c r="E74" s="30"/>
    </row>
    <row r="75" spans="2:5" hidden="1">
      <c r="B75" s="30"/>
      <c r="E75" s="30"/>
    </row>
    <row r="76" spans="2:5">
      <c r="B76" s="30"/>
      <c r="E76" s="30"/>
    </row>
    <row r="77" spans="2:5">
      <c r="B77" s="30"/>
      <c r="E77" s="30"/>
    </row>
    <row r="78" spans="2:5">
      <c r="B78" s="30"/>
      <c r="E78" s="30"/>
    </row>
    <row r="79" spans="2:5">
      <c r="B79" s="30"/>
      <c r="E79" s="30"/>
    </row>
    <row r="80" spans="2:5">
      <c r="B80" s="30"/>
      <c r="E80" s="30"/>
    </row>
    <row r="81" spans="2:5">
      <c r="B81" s="30"/>
      <c r="E81" s="30"/>
    </row>
    <row r="82" spans="2:5">
      <c r="B82" s="30"/>
      <c r="E82" s="30"/>
    </row>
    <row r="83" spans="2:5">
      <c r="B83" s="30"/>
      <c r="E83" s="30"/>
    </row>
    <row r="84" spans="2:5">
      <c r="B84" s="30"/>
      <c r="E84" s="30"/>
    </row>
  </sheetData>
  <mergeCells count="1">
    <mergeCell ref="A1:E1"/>
  </mergeCells>
  <pageMargins left="0.78740157480314965" right="0.27559055118110237" top="0.35433070866141736" bottom="0.19685039370078741" header="0.31496062992125984" footer="0.31496062992125984"/>
  <pageSetup paperSize="9" scale="7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"/>
  <sheetViews>
    <sheetView topLeftCell="B1" zoomScale="90" zoomScaleNormal="90" workbookViewId="0">
      <selection activeCell="F12" sqref="F12"/>
    </sheetView>
  </sheetViews>
  <sheetFormatPr defaultColWidth="52.28515625" defaultRowHeight="12.75"/>
  <cols>
    <col min="1" max="1" width="21" style="35" hidden="1" customWidth="1"/>
    <col min="2" max="2" width="67" style="36" customWidth="1"/>
    <col min="3" max="3" width="15.42578125" style="33" customWidth="1"/>
    <col min="4" max="4" width="16.7109375" style="33" customWidth="1"/>
    <col min="5" max="28" width="9.140625" style="30" customWidth="1"/>
    <col min="29" max="221" width="9.140625" style="33" customWidth="1"/>
    <col min="222" max="222" width="21" style="33" customWidth="1"/>
    <col min="223" max="16384" width="52.28515625" style="33"/>
  </cols>
  <sheetData>
    <row r="1" spans="1:28" s="34" customFormat="1" ht="15">
      <c r="A1" s="128" t="s">
        <v>140</v>
      </c>
      <c r="B1" s="128"/>
      <c r="C1" s="128"/>
      <c r="D1" s="128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28">
      <c r="D2" s="37"/>
    </row>
    <row r="3" spans="1:28" s="39" customFormat="1" ht="51.75" customHeight="1">
      <c r="A3" s="38" t="s">
        <v>141</v>
      </c>
      <c r="B3" s="68" t="s">
        <v>2</v>
      </c>
      <c r="C3" s="3" t="s">
        <v>151</v>
      </c>
      <c r="D3" s="3" t="s">
        <v>171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8" s="41" customFormat="1" ht="31.5">
      <c r="A4" s="65" t="s">
        <v>142</v>
      </c>
      <c r="B4" s="69" t="s">
        <v>143</v>
      </c>
      <c r="C4" s="72">
        <f>C5+C8+C11+C12</f>
        <v>-337081.20000000112</v>
      </c>
      <c r="D4" s="72">
        <f>D5+D8+D11+D12</f>
        <v>322243.5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</row>
    <row r="5" spans="1:28" s="42" customFormat="1" ht="31.5">
      <c r="A5" s="40" t="s">
        <v>144</v>
      </c>
      <c r="B5" s="66" t="s">
        <v>145</v>
      </c>
      <c r="C5" s="73">
        <f>C6+C7</f>
        <v>0</v>
      </c>
      <c r="D5" s="73">
        <f>D6+D7</f>
        <v>-200000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</row>
    <row r="6" spans="1:28" s="42" customFormat="1" ht="31.5" hidden="1" customHeight="1">
      <c r="A6" s="40"/>
      <c r="B6" s="70" t="s">
        <v>153</v>
      </c>
      <c r="C6" s="73">
        <v>600000</v>
      </c>
      <c r="D6" s="73">
        <v>400000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</row>
    <row r="7" spans="1:28" s="42" customFormat="1" ht="37.5" hidden="1" customHeight="1">
      <c r="A7" s="40"/>
      <c r="B7" s="70" t="s">
        <v>154</v>
      </c>
      <c r="C7" s="73">
        <v>-600000</v>
      </c>
      <c r="D7" s="73">
        <v>-600000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</row>
    <row r="8" spans="1:28" s="43" customFormat="1" ht="45" customHeight="1">
      <c r="A8" s="40" t="s">
        <v>146</v>
      </c>
      <c r="B8" s="67" t="s">
        <v>147</v>
      </c>
      <c r="C8" s="73">
        <v>0</v>
      </c>
      <c r="D8" s="73">
        <v>200000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</row>
    <row r="9" spans="1:28" s="43" customFormat="1" ht="33" hidden="1" customHeight="1">
      <c r="A9" s="40"/>
      <c r="B9" s="71" t="s">
        <v>155</v>
      </c>
      <c r="C9" s="73">
        <v>430801</v>
      </c>
      <c r="D9" s="73">
        <v>400000</v>
      </c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28" s="43" customFormat="1" ht="36" hidden="1" customHeight="1">
      <c r="A10" s="40"/>
      <c r="B10" s="71" t="s">
        <v>156</v>
      </c>
      <c r="C10" s="73">
        <v>-430801</v>
      </c>
      <c r="D10" s="73">
        <v>-200000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</row>
    <row r="11" spans="1:28" s="43" customFormat="1" ht="31.5">
      <c r="A11" s="40"/>
      <c r="B11" s="67" t="s">
        <v>148</v>
      </c>
      <c r="C11" s="73">
        <v>0</v>
      </c>
      <c r="D11" s="73">
        <v>0</v>
      </c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</row>
    <row r="12" spans="1:28" s="42" customFormat="1" ht="24" customHeight="1">
      <c r="A12" s="44" t="s">
        <v>149</v>
      </c>
      <c r="B12" s="67" t="s">
        <v>150</v>
      </c>
      <c r="C12" s="73">
        <f>расходы!C49</f>
        <v>-337081.20000000112</v>
      </c>
      <c r="D12" s="73">
        <v>322243.5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</row>
    <row r="13" spans="1:28" ht="18" hidden="1" customHeight="1">
      <c r="B13" s="70" t="s">
        <v>157</v>
      </c>
      <c r="C13" s="73">
        <v>-7092449.0999999996</v>
      </c>
      <c r="D13" s="73">
        <v>-4657218.3</v>
      </c>
    </row>
    <row r="14" spans="1:28" ht="26.25" hidden="1" customHeight="1">
      <c r="B14" s="70" t="s">
        <v>158</v>
      </c>
      <c r="C14" s="73">
        <v>7429530.2999999998</v>
      </c>
      <c r="D14" s="73">
        <v>4979461.8</v>
      </c>
    </row>
    <row r="15" spans="1:28" ht="12.75" customHeight="1">
      <c r="B15" s="45"/>
    </row>
    <row r="16" spans="1:28">
      <c r="B16" s="45"/>
    </row>
    <row r="17" spans="2:3">
      <c r="B17" s="45"/>
    </row>
    <row r="18" spans="2:3">
      <c r="B18" s="45"/>
    </row>
    <row r="19" spans="2:3">
      <c r="B19" s="45"/>
    </row>
    <row r="20" spans="2:3">
      <c r="B20" s="45"/>
    </row>
    <row r="21" spans="2:3">
      <c r="B21" s="45"/>
      <c r="C21" s="53"/>
    </row>
    <row r="22" spans="2:3">
      <c r="B22" s="45"/>
    </row>
    <row r="23" spans="2:3">
      <c r="B23" s="45"/>
      <c r="C23" s="53"/>
    </row>
    <row r="24" spans="2:3">
      <c r="B24" s="45"/>
    </row>
    <row r="25" spans="2:3">
      <c r="B25" s="45"/>
    </row>
    <row r="26" spans="2:3">
      <c r="B26" s="45"/>
    </row>
    <row r="27" spans="2:3">
      <c r="B27" s="45"/>
    </row>
    <row r="28" spans="2:3">
      <c r="B28" s="45"/>
    </row>
    <row r="29" spans="2:3">
      <c r="B29" s="45"/>
    </row>
    <row r="30" spans="2:3">
      <c r="B30" s="45"/>
    </row>
    <row r="31" spans="2:3">
      <c r="B31" s="45"/>
    </row>
    <row r="32" spans="2:3">
      <c r="B32" s="45"/>
    </row>
    <row r="33" spans="2:2">
      <c r="B33" s="45"/>
    </row>
    <row r="34" spans="2:2">
      <c r="B34" s="45"/>
    </row>
    <row r="35" spans="2:2">
      <c r="B35" s="45"/>
    </row>
  </sheetData>
  <mergeCells count="1">
    <mergeCell ref="A1:D1"/>
  </mergeCells>
  <pageMargins left="0.70866141732283472" right="0.31496062992125984" top="0.74803149606299213" bottom="0.74803149606299213" header="0.31496062992125984" footer="0.31496062992125984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доходы</vt:lpstr>
      <vt:lpstr>расходы</vt:lpstr>
      <vt:lpstr>источники</vt:lpstr>
      <vt:lpstr>доходы!Заголовки_для_печати</vt:lpstr>
      <vt:lpstr>расходы!Заголовки_для_печати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2018-10-18T01:58:06Z</cp:lastPrinted>
  <dcterms:created xsi:type="dcterms:W3CDTF">2017-10-06T01:27:48Z</dcterms:created>
  <dcterms:modified xsi:type="dcterms:W3CDTF">2018-10-29T02:06:51Z</dcterms:modified>
</cp:coreProperties>
</file>