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240" windowHeight="1182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0">доходы!$8:$9</definedName>
    <definedName name="_xlnm.Print_Titles" localSheetId="1">расходы!$2:$2</definedName>
    <definedName name="_xlnm.Print_Area" localSheetId="2">источники!$A$1:$D$8</definedName>
    <definedName name="_xlnm.Print_Area" localSheetId="1">расходы!$A$1:$E$49</definedName>
  </definedNames>
  <calcPr calcId="125725"/>
</workbook>
</file>

<file path=xl/calcChain.xml><?xml version="1.0" encoding="utf-8"?>
<calcChain xmlns="http://schemas.openxmlformats.org/spreadsheetml/2006/main">
  <c r="D10" i="1"/>
  <c r="C10"/>
  <c r="D24"/>
  <c r="C24"/>
  <c r="D25"/>
  <c r="C25"/>
  <c r="D11"/>
  <c r="C11"/>
  <c r="D4" i="3"/>
  <c r="C4"/>
  <c r="D33" i="2"/>
  <c r="C43" l="1"/>
  <c r="D27" l="1"/>
  <c r="E30"/>
  <c r="C27"/>
  <c r="C16"/>
  <c r="E47" l="1"/>
  <c r="D46"/>
  <c r="C46"/>
  <c r="E45"/>
  <c r="E44"/>
  <c r="D43"/>
  <c r="E42"/>
  <c r="E41"/>
  <c r="D40"/>
  <c r="C40"/>
  <c r="E39"/>
  <c r="E38"/>
  <c r="E37"/>
  <c r="D36"/>
  <c r="C36"/>
  <c r="E35"/>
  <c r="E34"/>
  <c r="C33"/>
  <c r="E32"/>
  <c r="E31"/>
  <c r="E29"/>
  <c r="E28"/>
  <c r="E26"/>
  <c r="E25"/>
  <c r="E24"/>
  <c r="E23"/>
  <c r="D22"/>
  <c r="C22"/>
  <c r="E21"/>
  <c r="E20"/>
  <c r="E19"/>
  <c r="E18"/>
  <c r="E17"/>
  <c r="D16"/>
  <c r="E15"/>
  <c r="D14"/>
  <c r="C14"/>
  <c r="E13"/>
  <c r="D12"/>
  <c r="C12"/>
  <c r="E11"/>
  <c r="E10"/>
  <c r="E9"/>
  <c r="C3"/>
  <c r="E7"/>
  <c r="E6"/>
  <c r="E5"/>
  <c r="E4"/>
  <c r="D3"/>
  <c r="E33" l="1"/>
  <c r="E40"/>
  <c r="E36"/>
  <c r="E16"/>
  <c r="D48"/>
  <c r="D49" s="1"/>
  <c r="E12"/>
  <c r="C48"/>
  <c r="C49" s="1"/>
  <c r="E8"/>
  <c r="E14"/>
  <c r="E27"/>
  <c r="E43"/>
  <c r="E46"/>
  <c r="E3"/>
  <c r="E22"/>
  <c r="E48" l="1"/>
</calcChain>
</file>

<file path=xl/sharedStrings.xml><?xml version="1.0" encoding="utf-8"?>
<sst xmlns="http://schemas.openxmlformats.org/spreadsheetml/2006/main" count="164" uniqueCount="158">
  <si>
    <t>I. ДОХОДЫ</t>
  </si>
  <si>
    <t>Код бюджетной классификации РФ</t>
  </si>
  <si>
    <t>Наименование показателя</t>
  </si>
  <si>
    <t>Процент исполнения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</si>
  <si>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</si>
  <si>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</si>
  <si>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</si>
  <si>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</si>
  <si>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</si>
  <si>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</si>
  <si>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</si>
  <si>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</si>
  <si>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</si>
  <si>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</si>
  <si>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</si>
  <si>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</si>
  <si>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</si>
  <si>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</si>
  <si>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</si>
  <si>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</si>
  <si>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</si>
  <si>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</si>
  <si>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1 12 01010 01 0000 120</t>
  </si>
  <si>
    <t>ДОХОДЫ ОТ ОКАЗАНИЯ ПЛАТНЫХ УСЛУГ (РАБОТ) И КОМПЕНСАЦИИ ЗАТРАТ ГОСУДАРСТВА</t>
  </si>
  <si>
    <t>1 13 01994 04 0000 130</t>
  </si>
  <si>
    <t>ДОХОДЫ ОТ ПРОДАЖИ МАТЕРИАЛЬНЫХ И НЕМАТЕРИАЛЬНЫХ АКТИВОВ</t>
  </si>
  <si>
    <t>АДМИНИСТРАТИВНЫЕ ПЛАТЕЖИ И СБОРЫ</t>
  </si>
  <si>
    <t>1 15 02040 04 0000 140</t>
  </si>
  <si>
    <t>ШТРАФЫ, САНКЦИИ, ВОЗМЕЩЕНИЕ УЩЕРБА</t>
  </si>
  <si>
    <t>1 17 00000 00 0000 000</t>
  </si>
  <si>
    <t>БЕЗВОЗМЕЗДНЫЕ ПОСТУПЛЕНИЯ</t>
  </si>
  <si>
    <t>2 02 00000 00 0000 000</t>
  </si>
  <si>
    <t>БЕЗВОЗМЕЗДНЫЕ ПОСТУПЛЕНИЯ ОТ ДРУГИХ БЮДЖЕТОВ БС РФ</t>
  </si>
  <si>
    <t>2 02 01000 00 0000 151</t>
  </si>
  <si>
    <t>Субсидии бюджетам бюджетной системы Российской Федерации  (межбюджетные субсидии)</t>
  </si>
  <si>
    <t>ВОЗВРАТ ОСТАТКОВ СУБСИДИЙ, СУБВЕНЦИЙ  И ИНЫХ МЕЖБЮДЖЕТНЫХ ТРАНСФЕРТОВ, ИМЕЮЩИХ ЦЕЛЕВОЕ НАЗНАЧЕНИЕ, ПРОШЛЫХ ЛЕТ</t>
  </si>
  <si>
    <t>II. РАСХОДЫ</t>
  </si>
  <si>
    <t>Код расхода по бюджетной классифика-ции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</si>
  <si>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</si>
  <si>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</si>
  <si>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</si>
  <si>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</si>
  <si>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</si>
  <si>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</si>
  <si>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</si>
  <si>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</si>
  <si>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</si>
  <si>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</si>
  <si>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</si>
  <si>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</si>
  <si>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</si>
  <si>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</si>
  <si>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</si>
  <si>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</si>
  <si>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</si>
  <si>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</si>
  <si>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</si>
  <si>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</si>
  <si>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</si>
  <si>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</si>
  <si>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</si>
  <si>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</si>
  <si>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</si>
  <si>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</si>
  <si>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</si>
  <si>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</si>
  <si>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</si>
  <si>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</si>
  <si>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</si>
  <si>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</si>
  <si>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</si>
  <si>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</si>
  <si>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</si>
  <si>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</si>
  <si>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</si>
  <si>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</si>
  <si>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</si>
  <si>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</si>
  <si>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</si>
  <si>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</si>
  <si>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</si>
  <si>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</si>
  <si>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</si>
  <si>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</si>
  <si>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</si>
  <si>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</si>
  <si>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</si>
  <si>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</si>
  <si>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</si>
  <si>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</si>
  <si>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</si>
  <si>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</si>
  <si>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</si>
  <si>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</si>
  <si>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</si>
  <si>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</si>
  <si>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</si>
  <si>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</si>
  <si>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</si>
  <si>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</si>
  <si>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</si>
  <si>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</si>
  <si>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</si>
  <si>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</si>
  <si>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</si>
  <si>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</si>
  <si>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</si>
  <si>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</si>
  <si>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</si>
  <si>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</si>
  <si>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</si>
  <si>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</si>
  <si>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</si>
  <si>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</si>
  <si>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</si>
  <si>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</si>
  <si>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</si>
  <si>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</si>
  <si>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</si>
  <si>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</si>
  <si>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</si>
  <si>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</si>
  <si>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</si>
  <si>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</si>
  <si>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</si>
  <si>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</si>
  <si>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9800</t>
  </si>
  <si>
    <t>ВСЕГО РАСХОДОВ</t>
  </si>
  <si>
    <t>7980</t>
  </si>
  <si>
    <t>ПРОФИЦИТ БЮДЖЕТА (со знаком "плюс")                                              ДЕФИЦИТ БЮДЖЕТА (со знаком "минус")</t>
  </si>
  <si>
    <t>III.   ИСТОЧНИКИ ФИНАНСИРОВАНИЯ ДЕФИЦИТОВ БЮДЖЕТОВ</t>
  </si>
  <si>
    <t>тыс.руб</t>
  </si>
  <si>
    <t>Код источника по бюджетной классификации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</si>
  <si>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</si>
  <si>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</si>
  <si>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</si>
  <si>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</si>
  <si>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</si>
  <si>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</si>
  <si>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000 01 05 00 00 00 0000 000</t>
  </si>
  <si>
    <t>Изменение остатков средств на счетах по учету средств бюджета</t>
  </si>
  <si>
    <t>0703</t>
  </si>
  <si>
    <t>Дополнительное образование детей</t>
  </si>
  <si>
    <t>План 2017 года, тыс. руб.</t>
  </si>
  <si>
    <t>Дотации бюджетам бюджетной системы Российской Федерации</t>
  </si>
  <si>
    <t>План                        2017 года,     тыс. руб.</t>
  </si>
  <si>
    <t>2 02 20000 00 0000 151</t>
  </si>
  <si>
    <t>Субвенции бюджетам бюджетной системы Российской Федерации</t>
  </si>
  <si>
    <t>1 14 01040 04 0000 410</t>
  </si>
  <si>
    <t>Приложение</t>
  </si>
  <si>
    <t xml:space="preserve">к постановлению </t>
  </si>
  <si>
    <t>администрации</t>
  </si>
  <si>
    <t>города Благовещенска</t>
  </si>
  <si>
    <t>Исполнено на 01.07.2017 года,                          тыс. руб.</t>
  </si>
  <si>
    <t>ОТЧЕТ ОБ ИСПОЛНЕНИИ ГОРОДСКОГО БЮДЖЕТА ЗА I ПОЛУГОДИЕ 2017 ГОДА</t>
  </si>
  <si>
    <t>Исполнено на 01.07.2017 года,    тыс. руб.</t>
  </si>
  <si>
    <t>Иные источники внутреннего финансирования дефицитов бюджетов</t>
  </si>
  <si>
    <t>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</si>
</sst>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2"/>
      <color theme="1"/>
      <name val="Times New Roman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rgb="FF000000"/>
      <name val="Arial Cyr"/>
    </font>
    <font>
      <sz val="8"/>
      <color rgb="FF000000"/>
      <name val="Arial Cyr"/>
    </font>
    <font>
      <b/>
      <i/>
      <sz val="8"/>
      <color rgb="FF000000"/>
      <name val="Arial CYR"/>
    </font>
    <font>
      <b/>
      <sz val="11"/>
      <name val="Arial Cyr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b/>
      <sz val="7.5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3">
    <xf numFmtId="0" fontId="0" fillId="0" borderId="0"/>
    <xf numFmtId="0" fontId="1" fillId="0" borderId="0"/>
    <xf numFmtId="49" fontId="21" fillId="0" borderId="11">
      <alignment horizontal="left" vertical="center" wrapText="1"/>
    </xf>
    <xf numFmtId="4" fontId="22" fillId="0" borderId="12">
      <alignment horizontal="right" vertical="center" shrinkToFit="1"/>
    </xf>
    <xf numFmtId="49" fontId="23" fillId="0" borderId="11">
      <alignment horizontal="left" vertical="center" wrapText="1"/>
    </xf>
    <xf numFmtId="4" fontId="22" fillId="0" borderId="13">
      <alignment horizontal="right" vertical="center" shrinkToFit="1"/>
    </xf>
    <xf numFmtId="0" fontId="22" fillId="0" borderId="14">
      <alignment horizontal="left" vertical="center" wrapText="1"/>
    </xf>
    <xf numFmtId="0" fontId="22" fillId="0" borderId="15">
      <alignment horizontal="left" vertical="center" wrapText="1"/>
    </xf>
    <xf numFmtId="0" fontId="22" fillId="0" borderId="11">
      <alignment horizontal="left" vertical="center" wrapText="1"/>
    </xf>
    <xf numFmtId="49" fontId="22" fillId="0" borderId="11">
      <alignment horizontal="left" vertical="center" wrapText="1" indent="3"/>
    </xf>
    <xf numFmtId="49" fontId="22" fillId="0" borderId="11">
      <alignment horizontal="left" vertical="center" wrapText="1" indent="2"/>
    </xf>
    <xf numFmtId="4" fontId="29" fillId="0" borderId="13">
      <alignment horizontal="right"/>
    </xf>
    <xf numFmtId="4" fontId="22" fillId="0" borderId="16">
      <alignment horizontal="right" vertical="center" shrinkToFit="1"/>
    </xf>
  </cellStyleXfs>
  <cellXfs count="97">
    <xf numFmtId="0" fontId="0" fillId="0" borderId="0" xfId="0"/>
    <xf numFmtId="0" fontId="1" fillId="0" borderId="0" xfId="1"/>
    <xf numFmtId="0" fontId="0" fillId="0" borderId="0" xfId="0" applyBorder="1" applyAlignment="1">
      <alignment vertical="top"/>
    </xf>
    <xf numFmtId="0" fontId="6" fillId="0" borderId="3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vertical="top" wrapText="1"/>
    </xf>
    <xf numFmtId="0" fontId="12" fillId="0" borderId="7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vertical="top"/>
    </xf>
    <xf numFmtId="0" fontId="11" fillId="0" borderId="0" xfId="1" applyFont="1" applyFill="1" applyAlignment="1"/>
    <xf numFmtId="49" fontId="17" fillId="0" borderId="10" xfId="1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0" fontId="17" fillId="0" borderId="0" xfId="1" applyFont="1" applyFill="1"/>
    <xf numFmtId="49" fontId="2" fillId="0" borderId="10" xfId="1" applyNumberFormat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vertical="top" wrapText="1"/>
    </xf>
    <xf numFmtId="164" fontId="19" fillId="0" borderId="10" xfId="1" applyNumberFormat="1" applyFont="1" applyFill="1" applyBorder="1" applyAlignment="1">
      <alignment horizontal="center" vertical="center" wrapText="1"/>
    </xf>
    <xf numFmtId="165" fontId="7" fillId="0" borderId="10" xfId="1" applyNumberFormat="1" applyFont="1" applyFill="1" applyBorder="1" applyAlignment="1">
      <alignment horizontal="center" vertical="center"/>
    </xf>
    <xf numFmtId="0" fontId="11" fillId="0" borderId="0" xfId="1" applyFont="1" applyFill="1"/>
    <xf numFmtId="49" fontId="11" fillId="0" borderId="10" xfId="1" applyNumberFormat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vertical="top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vertical="top" wrapText="1"/>
    </xf>
    <xf numFmtId="3" fontId="11" fillId="0" borderId="10" xfId="1" applyNumberFormat="1" applyFont="1" applyFill="1" applyBorder="1" applyAlignment="1">
      <alignment horizontal="center" vertical="center" wrapText="1"/>
    </xf>
    <xf numFmtId="164" fontId="2" fillId="0" borderId="10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/>
    </xf>
    <xf numFmtId="165" fontId="11" fillId="0" borderId="10" xfId="1" applyNumberFormat="1" applyFont="1" applyFill="1" applyBorder="1" applyAlignment="1">
      <alignment horizontal="center" vertical="center"/>
    </xf>
    <xf numFmtId="164" fontId="20" fillId="0" borderId="10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top" wrapText="1"/>
    </xf>
    <xf numFmtId="0" fontId="14" fillId="0" borderId="10" xfId="1" applyFont="1" applyFill="1" applyBorder="1" applyAlignment="1">
      <alignment vertical="top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165" fontId="2" fillId="0" borderId="10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left" vertical="top" wrapText="1"/>
    </xf>
    <xf numFmtId="164" fontId="2" fillId="0" borderId="10" xfId="1" applyNumberFormat="1" applyFont="1" applyFill="1" applyBorder="1" applyAlignment="1">
      <alignment horizontal="right" vertical="center" wrapText="1"/>
    </xf>
    <xf numFmtId="49" fontId="2" fillId="0" borderId="10" xfId="1" applyNumberFormat="1" applyFont="1" applyFill="1" applyBorder="1" applyAlignment="1">
      <alignment horizontal="center" vertical="center" wrapText="1"/>
    </xf>
    <xf numFmtId="49" fontId="16" fillId="0" borderId="10" xfId="1" applyNumberFormat="1" applyFont="1" applyFill="1" applyBorder="1" applyAlignment="1">
      <alignment horizontal="left" vertical="top" wrapText="1"/>
    </xf>
    <xf numFmtId="164" fontId="19" fillId="0" borderId="10" xfId="1" applyNumberFormat="1" applyFont="1" applyFill="1" applyBorder="1" applyAlignment="1">
      <alignment horizontal="right" vertical="center" wrapText="1"/>
    </xf>
    <xf numFmtId="165" fontId="11" fillId="0" borderId="10" xfId="1" applyNumberFormat="1" applyFont="1" applyFill="1" applyBorder="1" applyAlignment="1">
      <alignment vertical="top"/>
    </xf>
    <xf numFmtId="0" fontId="1" fillId="0" borderId="0" xfId="1" applyFill="1"/>
    <xf numFmtId="0" fontId="1" fillId="0" borderId="0" xfId="1" applyFill="1" applyAlignment="1">
      <alignment vertical="top"/>
    </xf>
    <xf numFmtId="165" fontId="1" fillId="0" borderId="0" xfId="1" applyNumberFormat="1" applyFill="1" applyAlignment="1">
      <alignment vertical="top"/>
    </xf>
    <xf numFmtId="0" fontId="11" fillId="0" borderId="0" xfId="1" applyFont="1" applyFill="1" applyAlignment="1">
      <alignment vertical="center"/>
    </xf>
    <xf numFmtId="0" fontId="24" fillId="0" borderId="0" xfId="1" applyFont="1"/>
    <xf numFmtId="0" fontId="25" fillId="0" borderId="0" xfId="1" applyFont="1"/>
    <xf numFmtId="0" fontId="1" fillId="0" borderId="0" xfId="1" applyAlignment="1">
      <alignment vertical="justify"/>
    </xf>
    <xf numFmtId="0" fontId="17" fillId="0" borderId="0" xfId="1" applyFont="1" applyFill="1" applyAlignment="1">
      <alignment horizontal="right"/>
    </xf>
    <xf numFmtId="49" fontId="26" fillId="2" borderId="10" xfId="1" applyNumberFormat="1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justify" wrapText="1"/>
    </xf>
    <xf numFmtId="0" fontId="17" fillId="2" borderId="0" xfId="1" applyFont="1" applyFill="1"/>
    <xf numFmtId="0" fontId="27" fillId="2" borderId="10" xfId="1" applyFont="1" applyFill="1" applyBorder="1" applyAlignment="1">
      <alignment vertical="top"/>
    </xf>
    <xf numFmtId="164" fontId="28" fillId="2" borderId="10" xfId="1" applyNumberFormat="1" applyFont="1" applyFill="1" applyBorder="1" applyAlignment="1">
      <alignment horizontal="right" vertical="top" wrapText="1"/>
    </xf>
    <xf numFmtId="0" fontId="11" fillId="2" borderId="0" xfId="1" applyFont="1" applyFill="1" applyBorder="1"/>
    <xf numFmtId="164" fontId="28" fillId="0" borderId="10" xfId="1" applyNumberFormat="1" applyFont="1" applyBorder="1" applyAlignment="1">
      <alignment vertical="top" wrapText="1"/>
    </xf>
    <xf numFmtId="0" fontId="5" fillId="0" borderId="0" xfId="1" applyFont="1" applyAlignment="1">
      <alignment vertical="top"/>
    </xf>
    <xf numFmtId="0" fontId="13" fillId="0" borderId="0" xfId="1" applyFont="1" applyAlignment="1">
      <alignment vertical="top"/>
    </xf>
    <xf numFmtId="0" fontId="27" fillId="0" borderId="10" xfId="1" applyFont="1" applyBorder="1" applyAlignment="1">
      <alignment vertical="top"/>
    </xf>
    <xf numFmtId="0" fontId="1" fillId="0" borderId="0" xfId="1" applyAlignment="1">
      <alignment vertical="top"/>
    </xf>
    <xf numFmtId="164" fontId="1" fillId="0" borderId="0" xfId="1" applyNumberFormat="1"/>
    <xf numFmtId="0" fontId="1" fillId="0" borderId="0" xfId="1" applyAlignment="1">
      <alignment horizontal="right"/>
    </xf>
    <xf numFmtId="0" fontId="9" fillId="0" borderId="17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164" fontId="7" fillId="0" borderId="2" xfId="0" applyNumberFormat="1" applyFont="1" applyBorder="1" applyAlignment="1">
      <alignment vertical="top"/>
    </xf>
    <xf numFmtId="165" fontId="7" fillId="0" borderId="2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4" fontId="11" fillId="0" borderId="6" xfId="0" applyNumberFormat="1" applyFont="1" applyBorder="1" applyAlignment="1">
      <alignment vertical="top"/>
    </xf>
    <xf numFmtId="165" fontId="11" fillId="0" borderId="6" xfId="0" applyNumberFormat="1" applyFont="1" applyBorder="1" applyAlignment="1">
      <alignment vertical="top"/>
    </xf>
    <xf numFmtId="164" fontId="11" fillId="0" borderId="4" xfId="0" applyNumberFormat="1" applyFont="1" applyBorder="1" applyAlignment="1">
      <alignment vertical="top"/>
    </xf>
    <xf numFmtId="165" fontId="11" fillId="0" borderId="4" xfId="0" applyNumberFormat="1" applyFont="1" applyBorder="1" applyAlignment="1">
      <alignment horizontal="right" vertical="top"/>
    </xf>
    <xf numFmtId="164" fontId="11" fillId="0" borderId="2" xfId="0" applyNumberFormat="1" applyFont="1" applyBorder="1" applyAlignment="1">
      <alignment vertical="top"/>
    </xf>
    <xf numFmtId="165" fontId="11" fillId="0" borderId="2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5" fontId="7" fillId="0" borderId="6" xfId="0" applyNumberFormat="1" applyFont="1" applyBorder="1" applyAlignment="1">
      <alignment vertical="top"/>
    </xf>
    <xf numFmtId="164" fontId="11" fillId="0" borderId="6" xfId="0" applyNumberFormat="1" applyFont="1" applyBorder="1" applyAlignment="1">
      <alignment vertical="top" wrapText="1"/>
    </xf>
    <xf numFmtId="165" fontId="11" fillId="0" borderId="6" xfId="0" applyNumberFormat="1" applyFont="1" applyBorder="1" applyAlignment="1">
      <alignment vertical="top" wrapText="1"/>
    </xf>
    <xf numFmtId="164" fontId="11" fillId="0" borderId="8" xfId="0" applyNumberFormat="1" applyFont="1" applyBorder="1" applyAlignment="1">
      <alignment vertical="top"/>
    </xf>
    <xf numFmtId="165" fontId="11" fillId="0" borderId="9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1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18" fillId="0" borderId="0" xfId="1" applyFont="1" applyFill="1" applyAlignment="1">
      <alignment vertical="center"/>
    </xf>
    <xf numFmtId="0" fontId="1" fillId="0" borderId="0" xfId="1" applyFont="1" applyFill="1" applyAlignment="1"/>
    <xf numFmtId="0" fontId="18" fillId="0" borderId="0" xfId="1" applyFont="1" applyAlignment="1">
      <alignment horizontal="center" vertical="center"/>
    </xf>
  </cellXfs>
  <cellStyles count="13">
    <cellStyle name="xl107" xfId="11"/>
    <cellStyle name="xl107 2" xfId="3"/>
    <cellStyle name="xl108" xfId="12"/>
    <cellStyle name="xl109 2" xfId="5"/>
    <cellStyle name="xl32 2" xfId="2"/>
    <cellStyle name="xl33 2" xfId="6"/>
    <cellStyle name="xl34 2" xfId="7"/>
    <cellStyle name="xl35 2" xfId="8"/>
    <cellStyle name="xl41 2" xfId="10"/>
    <cellStyle name="xl45 2" xfId="9"/>
    <cellStyle name="xl49 2" xfId="4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opLeftCell="B13" workbookViewId="0">
      <selection activeCell="B24" sqref="B24"/>
    </sheetView>
  </sheetViews>
  <sheetFormatPr defaultRowHeight="12.75"/>
  <cols>
    <col min="1" max="1" width="15.625" style="1" hidden="1" customWidth="1"/>
    <col min="2" max="2" width="52.875" style="1" customWidth="1"/>
    <col min="3" max="3" width="10.625" style="1" customWidth="1"/>
    <col min="4" max="4" width="13.125" style="1" customWidth="1"/>
    <col min="5" max="5" width="9.375" style="61" customWidth="1"/>
    <col min="6" max="6" width="10.625" style="1" customWidth="1"/>
    <col min="7" max="227" width="9" style="1"/>
    <col min="228" max="228" width="15.625" style="1" customWidth="1"/>
    <col min="229" max="229" width="52.875" style="1" customWidth="1"/>
    <col min="230" max="230" width="10.625" style="1" customWidth="1"/>
    <col min="231" max="231" width="10.75" style="1" customWidth="1"/>
    <col min="232" max="232" width="7.375" style="1" customWidth="1"/>
    <col min="233" max="233" width="9.25" style="1" customWidth="1"/>
    <col min="234" max="234" width="10.125" style="1" customWidth="1"/>
    <col min="235" max="483" width="9" style="1"/>
    <col min="484" max="484" width="15.625" style="1" customWidth="1"/>
    <col min="485" max="485" width="52.875" style="1" customWidth="1"/>
    <col min="486" max="486" width="10.625" style="1" customWidth="1"/>
    <col min="487" max="487" width="10.75" style="1" customWidth="1"/>
    <col min="488" max="488" width="7.375" style="1" customWidth="1"/>
    <col min="489" max="489" width="9.25" style="1" customWidth="1"/>
    <col min="490" max="490" width="10.125" style="1" customWidth="1"/>
    <col min="491" max="739" width="9" style="1"/>
    <col min="740" max="740" width="15.625" style="1" customWidth="1"/>
    <col min="741" max="741" width="52.875" style="1" customWidth="1"/>
    <col min="742" max="742" width="10.625" style="1" customWidth="1"/>
    <col min="743" max="743" width="10.75" style="1" customWidth="1"/>
    <col min="744" max="744" width="7.375" style="1" customWidth="1"/>
    <col min="745" max="745" width="9.25" style="1" customWidth="1"/>
    <col min="746" max="746" width="10.125" style="1" customWidth="1"/>
    <col min="747" max="995" width="9" style="1"/>
    <col min="996" max="996" width="15.625" style="1" customWidth="1"/>
    <col min="997" max="997" width="52.875" style="1" customWidth="1"/>
    <col min="998" max="998" width="10.625" style="1" customWidth="1"/>
    <col min="999" max="999" width="10.75" style="1" customWidth="1"/>
    <col min="1000" max="1000" width="7.375" style="1" customWidth="1"/>
    <col min="1001" max="1001" width="9.25" style="1" customWidth="1"/>
    <col min="1002" max="1002" width="10.125" style="1" customWidth="1"/>
    <col min="1003" max="1251" width="9" style="1"/>
    <col min="1252" max="1252" width="15.625" style="1" customWidth="1"/>
    <col min="1253" max="1253" width="52.875" style="1" customWidth="1"/>
    <col min="1254" max="1254" width="10.625" style="1" customWidth="1"/>
    <col min="1255" max="1255" width="10.75" style="1" customWidth="1"/>
    <col min="1256" max="1256" width="7.375" style="1" customWidth="1"/>
    <col min="1257" max="1257" width="9.25" style="1" customWidth="1"/>
    <col min="1258" max="1258" width="10.125" style="1" customWidth="1"/>
    <col min="1259" max="1507" width="9" style="1"/>
    <col min="1508" max="1508" width="15.625" style="1" customWidth="1"/>
    <col min="1509" max="1509" width="52.875" style="1" customWidth="1"/>
    <col min="1510" max="1510" width="10.625" style="1" customWidth="1"/>
    <col min="1511" max="1511" width="10.75" style="1" customWidth="1"/>
    <col min="1512" max="1512" width="7.375" style="1" customWidth="1"/>
    <col min="1513" max="1513" width="9.25" style="1" customWidth="1"/>
    <col min="1514" max="1514" width="10.125" style="1" customWidth="1"/>
    <col min="1515" max="1763" width="9" style="1"/>
    <col min="1764" max="1764" width="15.625" style="1" customWidth="1"/>
    <col min="1765" max="1765" width="52.875" style="1" customWidth="1"/>
    <col min="1766" max="1766" width="10.625" style="1" customWidth="1"/>
    <col min="1767" max="1767" width="10.75" style="1" customWidth="1"/>
    <col min="1768" max="1768" width="7.375" style="1" customWidth="1"/>
    <col min="1769" max="1769" width="9.25" style="1" customWidth="1"/>
    <col min="1770" max="1770" width="10.125" style="1" customWidth="1"/>
    <col min="1771" max="2019" width="9" style="1"/>
    <col min="2020" max="2020" width="15.625" style="1" customWidth="1"/>
    <col min="2021" max="2021" width="52.875" style="1" customWidth="1"/>
    <col min="2022" max="2022" width="10.625" style="1" customWidth="1"/>
    <col min="2023" max="2023" width="10.75" style="1" customWidth="1"/>
    <col min="2024" max="2024" width="7.375" style="1" customWidth="1"/>
    <col min="2025" max="2025" width="9.25" style="1" customWidth="1"/>
    <col min="2026" max="2026" width="10.125" style="1" customWidth="1"/>
    <col min="2027" max="2275" width="9" style="1"/>
    <col min="2276" max="2276" width="15.625" style="1" customWidth="1"/>
    <col min="2277" max="2277" width="52.875" style="1" customWidth="1"/>
    <col min="2278" max="2278" width="10.625" style="1" customWidth="1"/>
    <col min="2279" max="2279" width="10.75" style="1" customWidth="1"/>
    <col min="2280" max="2280" width="7.375" style="1" customWidth="1"/>
    <col min="2281" max="2281" width="9.25" style="1" customWidth="1"/>
    <col min="2282" max="2282" width="10.125" style="1" customWidth="1"/>
    <col min="2283" max="2531" width="9" style="1"/>
    <col min="2532" max="2532" width="15.625" style="1" customWidth="1"/>
    <col min="2533" max="2533" width="52.875" style="1" customWidth="1"/>
    <col min="2534" max="2534" width="10.625" style="1" customWidth="1"/>
    <col min="2535" max="2535" width="10.75" style="1" customWidth="1"/>
    <col min="2536" max="2536" width="7.375" style="1" customWidth="1"/>
    <col min="2537" max="2537" width="9.25" style="1" customWidth="1"/>
    <col min="2538" max="2538" width="10.125" style="1" customWidth="1"/>
    <col min="2539" max="2787" width="9" style="1"/>
    <col min="2788" max="2788" width="15.625" style="1" customWidth="1"/>
    <col min="2789" max="2789" width="52.875" style="1" customWidth="1"/>
    <col min="2790" max="2790" width="10.625" style="1" customWidth="1"/>
    <col min="2791" max="2791" width="10.75" style="1" customWidth="1"/>
    <col min="2792" max="2792" width="7.375" style="1" customWidth="1"/>
    <col min="2793" max="2793" width="9.25" style="1" customWidth="1"/>
    <col min="2794" max="2794" width="10.125" style="1" customWidth="1"/>
    <col min="2795" max="3043" width="9" style="1"/>
    <col min="3044" max="3044" width="15.625" style="1" customWidth="1"/>
    <col min="3045" max="3045" width="52.875" style="1" customWidth="1"/>
    <col min="3046" max="3046" width="10.625" style="1" customWidth="1"/>
    <col min="3047" max="3047" width="10.75" style="1" customWidth="1"/>
    <col min="3048" max="3048" width="7.375" style="1" customWidth="1"/>
    <col min="3049" max="3049" width="9.25" style="1" customWidth="1"/>
    <col min="3050" max="3050" width="10.125" style="1" customWidth="1"/>
    <col min="3051" max="3299" width="9" style="1"/>
    <col min="3300" max="3300" width="15.625" style="1" customWidth="1"/>
    <col min="3301" max="3301" width="52.875" style="1" customWidth="1"/>
    <col min="3302" max="3302" width="10.625" style="1" customWidth="1"/>
    <col min="3303" max="3303" width="10.75" style="1" customWidth="1"/>
    <col min="3304" max="3304" width="7.375" style="1" customWidth="1"/>
    <col min="3305" max="3305" width="9.25" style="1" customWidth="1"/>
    <col min="3306" max="3306" width="10.125" style="1" customWidth="1"/>
    <col min="3307" max="3555" width="9" style="1"/>
    <col min="3556" max="3556" width="15.625" style="1" customWidth="1"/>
    <col min="3557" max="3557" width="52.875" style="1" customWidth="1"/>
    <col min="3558" max="3558" width="10.625" style="1" customWidth="1"/>
    <col min="3559" max="3559" width="10.75" style="1" customWidth="1"/>
    <col min="3560" max="3560" width="7.375" style="1" customWidth="1"/>
    <col min="3561" max="3561" width="9.25" style="1" customWidth="1"/>
    <col min="3562" max="3562" width="10.125" style="1" customWidth="1"/>
    <col min="3563" max="3811" width="9" style="1"/>
    <col min="3812" max="3812" width="15.625" style="1" customWidth="1"/>
    <col min="3813" max="3813" width="52.875" style="1" customWidth="1"/>
    <col min="3814" max="3814" width="10.625" style="1" customWidth="1"/>
    <col min="3815" max="3815" width="10.75" style="1" customWidth="1"/>
    <col min="3816" max="3816" width="7.375" style="1" customWidth="1"/>
    <col min="3817" max="3817" width="9.25" style="1" customWidth="1"/>
    <col min="3818" max="3818" width="10.125" style="1" customWidth="1"/>
    <col min="3819" max="4067" width="9" style="1"/>
    <col min="4068" max="4068" width="15.625" style="1" customWidth="1"/>
    <col min="4069" max="4069" width="52.875" style="1" customWidth="1"/>
    <col min="4070" max="4070" width="10.625" style="1" customWidth="1"/>
    <col min="4071" max="4071" width="10.75" style="1" customWidth="1"/>
    <col min="4072" max="4072" width="7.375" style="1" customWidth="1"/>
    <col min="4073" max="4073" width="9.25" style="1" customWidth="1"/>
    <col min="4074" max="4074" width="10.125" style="1" customWidth="1"/>
    <col min="4075" max="4323" width="9" style="1"/>
    <col min="4324" max="4324" width="15.625" style="1" customWidth="1"/>
    <col min="4325" max="4325" width="52.875" style="1" customWidth="1"/>
    <col min="4326" max="4326" width="10.625" style="1" customWidth="1"/>
    <col min="4327" max="4327" width="10.75" style="1" customWidth="1"/>
    <col min="4328" max="4328" width="7.375" style="1" customWidth="1"/>
    <col min="4329" max="4329" width="9.25" style="1" customWidth="1"/>
    <col min="4330" max="4330" width="10.125" style="1" customWidth="1"/>
    <col min="4331" max="4579" width="9" style="1"/>
    <col min="4580" max="4580" width="15.625" style="1" customWidth="1"/>
    <col min="4581" max="4581" width="52.875" style="1" customWidth="1"/>
    <col min="4582" max="4582" width="10.625" style="1" customWidth="1"/>
    <col min="4583" max="4583" width="10.75" style="1" customWidth="1"/>
    <col min="4584" max="4584" width="7.375" style="1" customWidth="1"/>
    <col min="4585" max="4585" width="9.25" style="1" customWidth="1"/>
    <col min="4586" max="4586" width="10.125" style="1" customWidth="1"/>
    <col min="4587" max="4835" width="9" style="1"/>
    <col min="4836" max="4836" width="15.625" style="1" customWidth="1"/>
    <col min="4837" max="4837" width="52.875" style="1" customWidth="1"/>
    <col min="4838" max="4838" width="10.625" style="1" customWidth="1"/>
    <col min="4839" max="4839" width="10.75" style="1" customWidth="1"/>
    <col min="4840" max="4840" width="7.375" style="1" customWidth="1"/>
    <col min="4841" max="4841" width="9.25" style="1" customWidth="1"/>
    <col min="4842" max="4842" width="10.125" style="1" customWidth="1"/>
    <col min="4843" max="5091" width="9" style="1"/>
    <col min="5092" max="5092" width="15.625" style="1" customWidth="1"/>
    <col min="5093" max="5093" width="52.875" style="1" customWidth="1"/>
    <col min="5094" max="5094" width="10.625" style="1" customWidth="1"/>
    <col min="5095" max="5095" width="10.75" style="1" customWidth="1"/>
    <col min="5096" max="5096" width="7.375" style="1" customWidth="1"/>
    <col min="5097" max="5097" width="9.25" style="1" customWidth="1"/>
    <col min="5098" max="5098" width="10.125" style="1" customWidth="1"/>
    <col min="5099" max="5347" width="9" style="1"/>
    <col min="5348" max="5348" width="15.625" style="1" customWidth="1"/>
    <col min="5349" max="5349" width="52.875" style="1" customWidth="1"/>
    <col min="5350" max="5350" width="10.625" style="1" customWidth="1"/>
    <col min="5351" max="5351" width="10.75" style="1" customWidth="1"/>
    <col min="5352" max="5352" width="7.375" style="1" customWidth="1"/>
    <col min="5353" max="5353" width="9.25" style="1" customWidth="1"/>
    <col min="5354" max="5354" width="10.125" style="1" customWidth="1"/>
    <col min="5355" max="5603" width="9" style="1"/>
    <col min="5604" max="5604" width="15.625" style="1" customWidth="1"/>
    <col min="5605" max="5605" width="52.875" style="1" customWidth="1"/>
    <col min="5606" max="5606" width="10.625" style="1" customWidth="1"/>
    <col min="5607" max="5607" width="10.75" style="1" customWidth="1"/>
    <col min="5608" max="5608" width="7.375" style="1" customWidth="1"/>
    <col min="5609" max="5609" width="9.25" style="1" customWidth="1"/>
    <col min="5610" max="5610" width="10.125" style="1" customWidth="1"/>
    <col min="5611" max="5859" width="9" style="1"/>
    <col min="5860" max="5860" width="15.625" style="1" customWidth="1"/>
    <col min="5861" max="5861" width="52.875" style="1" customWidth="1"/>
    <col min="5862" max="5862" width="10.625" style="1" customWidth="1"/>
    <col min="5863" max="5863" width="10.75" style="1" customWidth="1"/>
    <col min="5864" max="5864" width="7.375" style="1" customWidth="1"/>
    <col min="5865" max="5865" width="9.25" style="1" customWidth="1"/>
    <col min="5866" max="5866" width="10.125" style="1" customWidth="1"/>
    <col min="5867" max="6115" width="9" style="1"/>
    <col min="6116" max="6116" width="15.625" style="1" customWidth="1"/>
    <col min="6117" max="6117" width="52.875" style="1" customWidth="1"/>
    <col min="6118" max="6118" width="10.625" style="1" customWidth="1"/>
    <col min="6119" max="6119" width="10.75" style="1" customWidth="1"/>
    <col min="6120" max="6120" width="7.375" style="1" customWidth="1"/>
    <col min="6121" max="6121" width="9.25" style="1" customWidth="1"/>
    <col min="6122" max="6122" width="10.125" style="1" customWidth="1"/>
    <col min="6123" max="6371" width="9" style="1"/>
    <col min="6372" max="6372" width="15.625" style="1" customWidth="1"/>
    <col min="6373" max="6373" width="52.875" style="1" customWidth="1"/>
    <col min="6374" max="6374" width="10.625" style="1" customWidth="1"/>
    <col min="6375" max="6375" width="10.75" style="1" customWidth="1"/>
    <col min="6376" max="6376" width="7.375" style="1" customWidth="1"/>
    <col min="6377" max="6377" width="9.25" style="1" customWidth="1"/>
    <col min="6378" max="6378" width="10.125" style="1" customWidth="1"/>
    <col min="6379" max="6627" width="9" style="1"/>
    <col min="6628" max="6628" width="15.625" style="1" customWidth="1"/>
    <col min="6629" max="6629" width="52.875" style="1" customWidth="1"/>
    <col min="6630" max="6630" width="10.625" style="1" customWidth="1"/>
    <col min="6631" max="6631" width="10.75" style="1" customWidth="1"/>
    <col min="6632" max="6632" width="7.375" style="1" customWidth="1"/>
    <col min="6633" max="6633" width="9.25" style="1" customWidth="1"/>
    <col min="6634" max="6634" width="10.125" style="1" customWidth="1"/>
    <col min="6635" max="6883" width="9" style="1"/>
    <col min="6884" max="6884" width="15.625" style="1" customWidth="1"/>
    <col min="6885" max="6885" width="52.875" style="1" customWidth="1"/>
    <col min="6886" max="6886" width="10.625" style="1" customWidth="1"/>
    <col min="6887" max="6887" width="10.75" style="1" customWidth="1"/>
    <col min="6888" max="6888" width="7.375" style="1" customWidth="1"/>
    <col min="6889" max="6889" width="9.25" style="1" customWidth="1"/>
    <col min="6890" max="6890" width="10.125" style="1" customWidth="1"/>
    <col min="6891" max="7139" width="9" style="1"/>
    <col min="7140" max="7140" width="15.625" style="1" customWidth="1"/>
    <col min="7141" max="7141" width="52.875" style="1" customWidth="1"/>
    <col min="7142" max="7142" width="10.625" style="1" customWidth="1"/>
    <col min="7143" max="7143" width="10.75" style="1" customWidth="1"/>
    <col min="7144" max="7144" width="7.375" style="1" customWidth="1"/>
    <col min="7145" max="7145" width="9.25" style="1" customWidth="1"/>
    <col min="7146" max="7146" width="10.125" style="1" customWidth="1"/>
    <col min="7147" max="7395" width="9" style="1"/>
    <col min="7396" max="7396" width="15.625" style="1" customWidth="1"/>
    <col min="7397" max="7397" width="52.875" style="1" customWidth="1"/>
    <col min="7398" max="7398" width="10.625" style="1" customWidth="1"/>
    <col min="7399" max="7399" width="10.75" style="1" customWidth="1"/>
    <col min="7400" max="7400" width="7.375" style="1" customWidth="1"/>
    <col min="7401" max="7401" width="9.25" style="1" customWidth="1"/>
    <col min="7402" max="7402" width="10.125" style="1" customWidth="1"/>
    <col min="7403" max="7651" width="9" style="1"/>
    <col min="7652" max="7652" width="15.625" style="1" customWidth="1"/>
    <col min="7653" max="7653" width="52.875" style="1" customWidth="1"/>
    <col min="7654" max="7654" width="10.625" style="1" customWidth="1"/>
    <col min="7655" max="7655" width="10.75" style="1" customWidth="1"/>
    <col min="7656" max="7656" width="7.375" style="1" customWidth="1"/>
    <col min="7657" max="7657" width="9.25" style="1" customWidth="1"/>
    <col min="7658" max="7658" width="10.125" style="1" customWidth="1"/>
    <col min="7659" max="7907" width="9" style="1"/>
    <col min="7908" max="7908" width="15.625" style="1" customWidth="1"/>
    <col min="7909" max="7909" width="52.875" style="1" customWidth="1"/>
    <col min="7910" max="7910" width="10.625" style="1" customWidth="1"/>
    <col min="7911" max="7911" width="10.75" style="1" customWidth="1"/>
    <col min="7912" max="7912" width="7.375" style="1" customWidth="1"/>
    <col min="7913" max="7913" width="9.25" style="1" customWidth="1"/>
    <col min="7914" max="7914" width="10.125" style="1" customWidth="1"/>
    <col min="7915" max="8163" width="9" style="1"/>
    <col min="8164" max="8164" width="15.625" style="1" customWidth="1"/>
    <col min="8165" max="8165" width="52.875" style="1" customWidth="1"/>
    <col min="8166" max="8166" width="10.625" style="1" customWidth="1"/>
    <col min="8167" max="8167" width="10.75" style="1" customWidth="1"/>
    <col min="8168" max="8168" width="7.375" style="1" customWidth="1"/>
    <col min="8169" max="8169" width="9.25" style="1" customWidth="1"/>
    <col min="8170" max="8170" width="10.125" style="1" customWidth="1"/>
    <col min="8171" max="8419" width="9" style="1"/>
    <col min="8420" max="8420" width="15.625" style="1" customWidth="1"/>
    <col min="8421" max="8421" width="52.875" style="1" customWidth="1"/>
    <col min="8422" max="8422" width="10.625" style="1" customWidth="1"/>
    <col min="8423" max="8423" width="10.75" style="1" customWidth="1"/>
    <col min="8424" max="8424" width="7.375" style="1" customWidth="1"/>
    <col min="8425" max="8425" width="9.25" style="1" customWidth="1"/>
    <col min="8426" max="8426" width="10.125" style="1" customWidth="1"/>
    <col min="8427" max="8675" width="9" style="1"/>
    <col min="8676" max="8676" width="15.625" style="1" customWidth="1"/>
    <col min="8677" max="8677" width="52.875" style="1" customWidth="1"/>
    <col min="8678" max="8678" width="10.625" style="1" customWidth="1"/>
    <col min="8679" max="8679" width="10.75" style="1" customWidth="1"/>
    <col min="8680" max="8680" width="7.375" style="1" customWidth="1"/>
    <col min="8681" max="8681" width="9.25" style="1" customWidth="1"/>
    <col min="8682" max="8682" width="10.125" style="1" customWidth="1"/>
    <col min="8683" max="8931" width="9" style="1"/>
    <col min="8932" max="8932" width="15.625" style="1" customWidth="1"/>
    <col min="8933" max="8933" width="52.875" style="1" customWidth="1"/>
    <col min="8934" max="8934" width="10.625" style="1" customWidth="1"/>
    <col min="8935" max="8935" width="10.75" style="1" customWidth="1"/>
    <col min="8936" max="8936" width="7.375" style="1" customWidth="1"/>
    <col min="8937" max="8937" width="9.25" style="1" customWidth="1"/>
    <col min="8938" max="8938" width="10.125" style="1" customWidth="1"/>
    <col min="8939" max="9187" width="9" style="1"/>
    <col min="9188" max="9188" width="15.625" style="1" customWidth="1"/>
    <col min="9189" max="9189" width="52.875" style="1" customWidth="1"/>
    <col min="9190" max="9190" width="10.625" style="1" customWidth="1"/>
    <col min="9191" max="9191" width="10.75" style="1" customWidth="1"/>
    <col min="9192" max="9192" width="7.375" style="1" customWidth="1"/>
    <col min="9193" max="9193" width="9.25" style="1" customWidth="1"/>
    <col min="9194" max="9194" width="10.125" style="1" customWidth="1"/>
    <col min="9195" max="9443" width="9" style="1"/>
    <col min="9444" max="9444" width="15.625" style="1" customWidth="1"/>
    <col min="9445" max="9445" width="52.875" style="1" customWidth="1"/>
    <col min="9446" max="9446" width="10.625" style="1" customWidth="1"/>
    <col min="9447" max="9447" width="10.75" style="1" customWidth="1"/>
    <col min="9448" max="9448" width="7.375" style="1" customWidth="1"/>
    <col min="9449" max="9449" width="9.25" style="1" customWidth="1"/>
    <col min="9450" max="9450" width="10.125" style="1" customWidth="1"/>
    <col min="9451" max="9699" width="9" style="1"/>
    <col min="9700" max="9700" width="15.625" style="1" customWidth="1"/>
    <col min="9701" max="9701" width="52.875" style="1" customWidth="1"/>
    <col min="9702" max="9702" width="10.625" style="1" customWidth="1"/>
    <col min="9703" max="9703" width="10.75" style="1" customWidth="1"/>
    <col min="9704" max="9704" width="7.375" style="1" customWidth="1"/>
    <col min="9705" max="9705" width="9.25" style="1" customWidth="1"/>
    <col min="9706" max="9706" width="10.125" style="1" customWidth="1"/>
    <col min="9707" max="9955" width="9" style="1"/>
    <col min="9956" max="9956" width="15.625" style="1" customWidth="1"/>
    <col min="9957" max="9957" width="52.875" style="1" customWidth="1"/>
    <col min="9958" max="9958" width="10.625" style="1" customWidth="1"/>
    <col min="9959" max="9959" width="10.75" style="1" customWidth="1"/>
    <col min="9960" max="9960" width="7.375" style="1" customWidth="1"/>
    <col min="9961" max="9961" width="9.25" style="1" customWidth="1"/>
    <col min="9962" max="9962" width="10.125" style="1" customWidth="1"/>
    <col min="9963" max="10211" width="9" style="1"/>
    <col min="10212" max="10212" width="15.625" style="1" customWidth="1"/>
    <col min="10213" max="10213" width="52.875" style="1" customWidth="1"/>
    <col min="10214" max="10214" width="10.625" style="1" customWidth="1"/>
    <col min="10215" max="10215" width="10.75" style="1" customWidth="1"/>
    <col min="10216" max="10216" width="7.375" style="1" customWidth="1"/>
    <col min="10217" max="10217" width="9.25" style="1" customWidth="1"/>
    <col min="10218" max="10218" width="10.125" style="1" customWidth="1"/>
    <col min="10219" max="10467" width="9" style="1"/>
    <col min="10468" max="10468" width="15.625" style="1" customWidth="1"/>
    <col min="10469" max="10469" width="52.875" style="1" customWidth="1"/>
    <col min="10470" max="10470" width="10.625" style="1" customWidth="1"/>
    <col min="10471" max="10471" width="10.75" style="1" customWidth="1"/>
    <col min="10472" max="10472" width="7.375" style="1" customWidth="1"/>
    <col min="10473" max="10473" width="9.25" style="1" customWidth="1"/>
    <col min="10474" max="10474" width="10.125" style="1" customWidth="1"/>
    <col min="10475" max="10723" width="9" style="1"/>
    <col min="10724" max="10724" width="15.625" style="1" customWidth="1"/>
    <col min="10725" max="10725" width="52.875" style="1" customWidth="1"/>
    <col min="10726" max="10726" width="10.625" style="1" customWidth="1"/>
    <col min="10727" max="10727" width="10.75" style="1" customWidth="1"/>
    <col min="10728" max="10728" width="7.375" style="1" customWidth="1"/>
    <col min="10729" max="10729" width="9.25" style="1" customWidth="1"/>
    <col min="10730" max="10730" width="10.125" style="1" customWidth="1"/>
    <col min="10731" max="10979" width="9" style="1"/>
    <col min="10980" max="10980" width="15.625" style="1" customWidth="1"/>
    <col min="10981" max="10981" width="52.875" style="1" customWidth="1"/>
    <col min="10982" max="10982" width="10.625" style="1" customWidth="1"/>
    <col min="10983" max="10983" width="10.75" style="1" customWidth="1"/>
    <col min="10984" max="10984" width="7.375" style="1" customWidth="1"/>
    <col min="10985" max="10985" width="9.25" style="1" customWidth="1"/>
    <col min="10986" max="10986" width="10.125" style="1" customWidth="1"/>
    <col min="10987" max="11235" width="9" style="1"/>
    <col min="11236" max="11236" width="15.625" style="1" customWidth="1"/>
    <col min="11237" max="11237" width="52.875" style="1" customWidth="1"/>
    <col min="11238" max="11238" width="10.625" style="1" customWidth="1"/>
    <col min="11239" max="11239" width="10.75" style="1" customWidth="1"/>
    <col min="11240" max="11240" width="7.375" style="1" customWidth="1"/>
    <col min="11241" max="11241" width="9.25" style="1" customWidth="1"/>
    <col min="11242" max="11242" width="10.125" style="1" customWidth="1"/>
    <col min="11243" max="11491" width="9" style="1"/>
    <col min="11492" max="11492" width="15.625" style="1" customWidth="1"/>
    <col min="11493" max="11493" width="52.875" style="1" customWidth="1"/>
    <col min="11494" max="11494" width="10.625" style="1" customWidth="1"/>
    <col min="11495" max="11495" width="10.75" style="1" customWidth="1"/>
    <col min="11496" max="11496" width="7.375" style="1" customWidth="1"/>
    <col min="11497" max="11497" width="9.25" style="1" customWidth="1"/>
    <col min="11498" max="11498" width="10.125" style="1" customWidth="1"/>
    <col min="11499" max="11747" width="9" style="1"/>
    <col min="11748" max="11748" width="15.625" style="1" customWidth="1"/>
    <col min="11749" max="11749" width="52.875" style="1" customWidth="1"/>
    <col min="11750" max="11750" width="10.625" style="1" customWidth="1"/>
    <col min="11751" max="11751" width="10.75" style="1" customWidth="1"/>
    <col min="11752" max="11752" width="7.375" style="1" customWidth="1"/>
    <col min="11753" max="11753" width="9.25" style="1" customWidth="1"/>
    <col min="11754" max="11754" width="10.125" style="1" customWidth="1"/>
    <col min="11755" max="12003" width="9" style="1"/>
    <col min="12004" max="12004" width="15.625" style="1" customWidth="1"/>
    <col min="12005" max="12005" width="52.875" style="1" customWidth="1"/>
    <col min="12006" max="12006" width="10.625" style="1" customWidth="1"/>
    <col min="12007" max="12007" width="10.75" style="1" customWidth="1"/>
    <col min="12008" max="12008" width="7.375" style="1" customWidth="1"/>
    <col min="12009" max="12009" width="9.25" style="1" customWidth="1"/>
    <col min="12010" max="12010" width="10.125" style="1" customWidth="1"/>
    <col min="12011" max="12259" width="9" style="1"/>
    <col min="12260" max="12260" width="15.625" style="1" customWidth="1"/>
    <col min="12261" max="12261" width="52.875" style="1" customWidth="1"/>
    <col min="12262" max="12262" width="10.625" style="1" customWidth="1"/>
    <col min="12263" max="12263" width="10.75" style="1" customWidth="1"/>
    <col min="12264" max="12264" width="7.375" style="1" customWidth="1"/>
    <col min="12265" max="12265" width="9.25" style="1" customWidth="1"/>
    <col min="12266" max="12266" width="10.125" style="1" customWidth="1"/>
    <col min="12267" max="12515" width="9" style="1"/>
    <col min="12516" max="12516" width="15.625" style="1" customWidth="1"/>
    <col min="12517" max="12517" width="52.875" style="1" customWidth="1"/>
    <col min="12518" max="12518" width="10.625" style="1" customWidth="1"/>
    <col min="12519" max="12519" width="10.75" style="1" customWidth="1"/>
    <col min="12520" max="12520" width="7.375" style="1" customWidth="1"/>
    <col min="12521" max="12521" width="9.25" style="1" customWidth="1"/>
    <col min="12522" max="12522" width="10.125" style="1" customWidth="1"/>
    <col min="12523" max="12771" width="9" style="1"/>
    <col min="12772" max="12772" width="15.625" style="1" customWidth="1"/>
    <col min="12773" max="12773" width="52.875" style="1" customWidth="1"/>
    <col min="12774" max="12774" width="10.625" style="1" customWidth="1"/>
    <col min="12775" max="12775" width="10.75" style="1" customWidth="1"/>
    <col min="12776" max="12776" width="7.375" style="1" customWidth="1"/>
    <col min="12777" max="12777" width="9.25" style="1" customWidth="1"/>
    <col min="12778" max="12778" width="10.125" style="1" customWidth="1"/>
    <col min="12779" max="13027" width="9" style="1"/>
    <col min="13028" max="13028" width="15.625" style="1" customWidth="1"/>
    <col min="13029" max="13029" width="52.875" style="1" customWidth="1"/>
    <col min="13030" max="13030" width="10.625" style="1" customWidth="1"/>
    <col min="13031" max="13031" width="10.75" style="1" customWidth="1"/>
    <col min="13032" max="13032" width="7.375" style="1" customWidth="1"/>
    <col min="13033" max="13033" width="9.25" style="1" customWidth="1"/>
    <col min="13034" max="13034" width="10.125" style="1" customWidth="1"/>
    <col min="13035" max="13283" width="9" style="1"/>
    <col min="13284" max="13284" width="15.625" style="1" customWidth="1"/>
    <col min="13285" max="13285" width="52.875" style="1" customWidth="1"/>
    <col min="13286" max="13286" width="10.625" style="1" customWidth="1"/>
    <col min="13287" max="13287" width="10.75" style="1" customWidth="1"/>
    <col min="13288" max="13288" width="7.375" style="1" customWidth="1"/>
    <col min="13289" max="13289" width="9.25" style="1" customWidth="1"/>
    <col min="13290" max="13290" width="10.125" style="1" customWidth="1"/>
    <col min="13291" max="13539" width="9" style="1"/>
    <col min="13540" max="13540" width="15.625" style="1" customWidth="1"/>
    <col min="13541" max="13541" width="52.875" style="1" customWidth="1"/>
    <col min="13542" max="13542" width="10.625" style="1" customWidth="1"/>
    <col min="13543" max="13543" width="10.75" style="1" customWidth="1"/>
    <col min="13544" max="13544" width="7.375" style="1" customWidth="1"/>
    <col min="13545" max="13545" width="9.25" style="1" customWidth="1"/>
    <col min="13546" max="13546" width="10.125" style="1" customWidth="1"/>
    <col min="13547" max="13795" width="9" style="1"/>
    <col min="13796" max="13796" width="15.625" style="1" customWidth="1"/>
    <col min="13797" max="13797" width="52.875" style="1" customWidth="1"/>
    <col min="13798" max="13798" width="10.625" style="1" customWidth="1"/>
    <col min="13799" max="13799" width="10.75" style="1" customWidth="1"/>
    <col min="13800" max="13800" width="7.375" style="1" customWidth="1"/>
    <col min="13801" max="13801" width="9.25" style="1" customWidth="1"/>
    <col min="13802" max="13802" width="10.125" style="1" customWidth="1"/>
    <col min="13803" max="14051" width="9" style="1"/>
    <col min="14052" max="14052" width="15.625" style="1" customWidth="1"/>
    <col min="14053" max="14053" width="52.875" style="1" customWidth="1"/>
    <col min="14054" max="14054" width="10.625" style="1" customWidth="1"/>
    <col min="14055" max="14055" width="10.75" style="1" customWidth="1"/>
    <col min="14056" max="14056" width="7.375" style="1" customWidth="1"/>
    <col min="14057" max="14057" width="9.25" style="1" customWidth="1"/>
    <col min="14058" max="14058" width="10.125" style="1" customWidth="1"/>
    <col min="14059" max="14307" width="9" style="1"/>
    <col min="14308" max="14308" width="15.625" style="1" customWidth="1"/>
    <col min="14309" max="14309" width="52.875" style="1" customWidth="1"/>
    <col min="14310" max="14310" width="10.625" style="1" customWidth="1"/>
    <col min="14311" max="14311" width="10.75" style="1" customWidth="1"/>
    <col min="14312" max="14312" width="7.375" style="1" customWidth="1"/>
    <col min="14313" max="14313" width="9.25" style="1" customWidth="1"/>
    <col min="14314" max="14314" width="10.125" style="1" customWidth="1"/>
    <col min="14315" max="14563" width="9" style="1"/>
    <col min="14564" max="14564" width="15.625" style="1" customWidth="1"/>
    <col min="14565" max="14565" width="52.875" style="1" customWidth="1"/>
    <col min="14566" max="14566" width="10.625" style="1" customWidth="1"/>
    <col min="14567" max="14567" width="10.75" style="1" customWidth="1"/>
    <col min="14568" max="14568" width="7.375" style="1" customWidth="1"/>
    <col min="14569" max="14569" width="9.25" style="1" customWidth="1"/>
    <col min="14570" max="14570" width="10.125" style="1" customWidth="1"/>
    <col min="14571" max="14819" width="9" style="1"/>
    <col min="14820" max="14820" width="15.625" style="1" customWidth="1"/>
    <col min="14821" max="14821" width="52.875" style="1" customWidth="1"/>
    <col min="14822" max="14822" width="10.625" style="1" customWidth="1"/>
    <col min="14823" max="14823" width="10.75" style="1" customWidth="1"/>
    <col min="14824" max="14824" width="7.375" style="1" customWidth="1"/>
    <col min="14825" max="14825" width="9.25" style="1" customWidth="1"/>
    <col min="14826" max="14826" width="10.125" style="1" customWidth="1"/>
    <col min="14827" max="15075" width="9" style="1"/>
    <col min="15076" max="15076" width="15.625" style="1" customWidth="1"/>
    <col min="15077" max="15077" width="52.875" style="1" customWidth="1"/>
    <col min="15078" max="15078" width="10.625" style="1" customWidth="1"/>
    <col min="15079" max="15079" width="10.75" style="1" customWidth="1"/>
    <col min="15080" max="15080" width="7.375" style="1" customWidth="1"/>
    <col min="15081" max="15081" width="9.25" style="1" customWidth="1"/>
    <col min="15082" max="15082" width="10.125" style="1" customWidth="1"/>
    <col min="15083" max="15331" width="9" style="1"/>
    <col min="15332" max="15332" width="15.625" style="1" customWidth="1"/>
    <col min="15333" max="15333" width="52.875" style="1" customWidth="1"/>
    <col min="15334" max="15334" width="10.625" style="1" customWidth="1"/>
    <col min="15335" max="15335" width="10.75" style="1" customWidth="1"/>
    <col min="15336" max="15336" width="7.375" style="1" customWidth="1"/>
    <col min="15337" max="15337" width="9.25" style="1" customWidth="1"/>
    <col min="15338" max="15338" width="10.125" style="1" customWidth="1"/>
    <col min="15339" max="15587" width="9" style="1"/>
    <col min="15588" max="15588" width="15.625" style="1" customWidth="1"/>
    <col min="15589" max="15589" width="52.875" style="1" customWidth="1"/>
    <col min="15590" max="15590" width="10.625" style="1" customWidth="1"/>
    <col min="15591" max="15591" width="10.75" style="1" customWidth="1"/>
    <col min="15592" max="15592" width="7.375" style="1" customWidth="1"/>
    <col min="15593" max="15593" width="9.25" style="1" customWidth="1"/>
    <col min="15594" max="15594" width="10.125" style="1" customWidth="1"/>
    <col min="15595" max="15843" width="9" style="1"/>
    <col min="15844" max="15844" width="15.625" style="1" customWidth="1"/>
    <col min="15845" max="15845" width="52.875" style="1" customWidth="1"/>
    <col min="15846" max="15846" width="10.625" style="1" customWidth="1"/>
    <col min="15847" max="15847" width="10.75" style="1" customWidth="1"/>
    <col min="15848" max="15848" width="7.375" style="1" customWidth="1"/>
    <col min="15849" max="15849" width="9.25" style="1" customWidth="1"/>
    <col min="15850" max="15850" width="10.125" style="1" customWidth="1"/>
    <col min="15851" max="16099" width="9" style="1"/>
    <col min="16100" max="16100" width="15.625" style="1" customWidth="1"/>
    <col min="16101" max="16101" width="52.875" style="1" customWidth="1"/>
    <col min="16102" max="16102" width="10.625" style="1" customWidth="1"/>
    <col min="16103" max="16103" width="10.75" style="1" customWidth="1"/>
    <col min="16104" max="16104" width="7.375" style="1" customWidth="1"/>
    <col min="16105" max="16105" width="9.25" style="1" customWidth="1"/>
    <col min="16106" max="16106" width="10.125" style="1" customWidth="1"/>
    <col min="16107" max="16384" width="9" style="1"/>
  </cols>
  <sheetData>
    <row r="1" spans="1:5" ht="15.75">
      <c r="D1" s="2" t="s">
        <v>149</v>
      </c>
    </row>
    <row r="2" spans="1:5" ht="15.75">
      <c r="D2" s="2" t="s">
        <v>150</v>
      </c>
    </row>
    <row r="3" spans="1:5" ht="15.75">
      <c r="D3" s="2" t="s">
        <v>151</v>
      </c>
    </row>
    <row r="4" spans="1:5" ht="15.75">
      <c r="D4" s="2" t="s">
        <v>152</v>
      </c>
    </row>
    <row r="5" spans="1:5" ht="25.5" customHeight="1">
      <c r="D5" s="2"/>
    </row>
    <row r="6" spans="1:5" ht="15.75">
      <c r="A6" s="85" t="s">
        <v>154</v>
      </c>
      <c r="B6" s="85"/>
      <c r="C6" s="85"/>
      <c r="D6" s="85"/>
      <c r="E6" s="85"/>
    </row>
    <row r="7" spans="1:5" ht="16.5" thickBot="1">
      <c r="A7" s="86" t="s">
        <v>0</v>
      </c>
      <c r="B7" s="86"/>
      <c r="C7" s="86"/>
      <c r="D7" s="86"/>
      <c r="E7" s="86"/>
    </row>
    <row r="8" spans="1:5" ht="15.75" customHeight="1">
      <c r="A8" s="87" t="s">
        <v>1</v>
      </c>
      <c r="B8" s="89" t="s">
        <v>2</v>
      </c>
      <c r="C8" s="91" t="s">
        <v>145</v>
      </c>
      <c r="D8" s="91" t="s">
        <v>155</v>
      </c>
      <c r="E8" s="91" t="s">
        <v>3</v>
      </c>
    </row>
    <row r="9" spans="1:5" ht="30" customHeight="1" thickBot="1">
      <c r="A9" s="88"/>
      <c r="B9" s="90"/>
      <c r="C9" s="92"/>
      <c r="D9" s="92"/>
      <c r="E9" s="92"/>
    </row>
    <row r="10" spans="1:5" ht="15" thickBot="1">
      <c r="A10" s="64"/>
      <c r="B10" s="66" t="s">
        <v>4</v>
      </c>
      <c r="C10" s="69">
        <f>C11+C24</f>
        <v>4713437</v>
      </c>
      <c r="D10" s="69">
        <f>D11+D24</f>
        <v>1487921.6</v>
      </c>
      <c r="E10" s="70">
        <v>31.56765646809324</v>
      </c>
    </row>
    <row r="11" spans="1:5" ht="18.75" customHeight="1" thickBot="1">
      <c r="A11" s="3" t="s">
        <v>5</v>
      </c>
      <c r="B11" s="67" t="s">
        <v>6</v>
      </c>
      <c r="C11" s="71">
        <f>SUM(C12:C23)</f>
        <v>2778499.4999999995</v>
      </c>
      <c r="D11" s="71">
        <f>SUM(D12:D23)</f>
        <v>1186463.7</v>
      </c>
      <c r="E11" s="72">
        <v>42.701598470685354</v>
      </c>
    </row>
    <row r="12" spans="1:5" ht="19.5" customHeight="1" thickBot="1">
      <c r="A12" s="4" t="s">
        <v>7</v>
      </c>
      <c r="B12" s="6" t="s">
        <v>8</v>
      </c>
      <c r="C12" s="73">
        <v>1073000</v>
      </c>
      <c r="D12" s="73">
        <v>468991.9</v>
      </c>
      <c r="E12" s="74">
        <v>43.708471575023303</v>
      </c>
    </row>
    <row r="13" spans="1:5" ht="35.25" customHeight="1" thickBot="1">
      <c r="A13" s="5" t="s">
        <v>9</v>
      </c>
      <c r="B13" s="6" t="s">
        <v>10</v>
      </c>
      <c r="C13" s="73">
        <v>11815.6</v>
      </c>
      <c r="D13" s="73">
        <v>4786.5</v>
      </c>
      <c r="E13" s="74">
        <v>40.510003723890449</v>
      </c>
    </row>
    <row r="14" spans="1:5" ht="18" customHeight="1" thickBot="1">
      <c r="A14" s="4" t="s">
        <v>11</v>
      </c>
      <c r="B14" s="6" t="s">
        <v>12</v>
      </c>
      <c r="C14" s="73">
        <v>430595</v>
      </c>
      <c r="D14" s="73">
        <v>190492.3</v>
      </c>
      <c r="E14" s="74">
        <v>44.239320010682889</v>
      </c>
    </row>
    <row r="15" spans="1:5" ht="18.75" customHeight="1" thickBot="1">
      <c r="A15" s="4" t="s">
        <v>13</v>
      </c>
      <c r="B15" s="6" t="s">
        <v>14</v>
      </c>
      <c r="C15" s="73">
        <v>622583</v>
      </c>
      <c r="D15" s="73">
        <v>185120.9</v>
      </c>
      <c r="E15" s="74">
        <v>29.734332611073544</v>
      </c>
    </row>
    <row r="16" spans="1:5" ht="18" customHeight="1" thickBot="1">
      <c r="A16" s="4" t="s">
        <v>15</v>
      </c>
      <c r="B16" s="6" t="s">
        <v>16</v>
      </c>
      <c r="C16" s="73">
        <v>59250</v>
      </c>
      <c r="D16" s="73">
        <v>28862.1</v>
      </c>
      <c r="E16" s="74">
        <v>48.712405063291136</v>
      </c>
    </row>
    <row r="17" spans="1:6" ht="51" customHeight="1" thickBot="1">
      <c r="A17" s="63" t="s">
        <v>17</v>
      </c>
      <c r="B17" s="6" t="s">
        <v>18</v>
      </c>
      <c r="C17" s="75">
        <v>0</v>
      </c>
      <c r="D17" s="75">
        <v>0.5</v>
      </c>
      <c r="E17" s="76" t="s">
        <v>157</v>
      </c>
    </row>
    <row r="18" spans="1:6" ht="45.75" thickBot="1">
      <c r="A18" s="62" t="s">
        <v>19</v>
      </c>
      <c r="B18" s="6" t="s">
        <v>20</v>
      </c>
      <c r="C18" s="77">
        <v>357736.5</v>
      </c>
      <c r="D18" s="77">
        <v>162516.70000000001</v>
      </c>
      <c r="E18" s="78">
        <v>45.429163644190631</v>
      </c>
    </row>
    <row r="19" spans="1:6" ht="30.75" thickBot="1">
      <c r="A19" s="7" t="s">
        <v>22</v>
      </c>
      <c r="B19" s="6" t="s">
        <v>21</v>
      </c>
      <c r="C19" s="73">
        <v>19423.8</v>
      </c>
      <c r="D19" s="73">
        <v>11294.599999999999</v>
      </c>
      <c r="E19" s="74">
        <v>58.148251114611973</v>
      </c>
    </row>
    <row r="20" spans="1:6" ht="30.75" thickBot="1">
      <c r="A20" s="7" t="s">
        <v>24</v>
      </c>
      <c r="B20" s="6" t="s">
        <v>23</v>
      </c>
      <c r="C20" s="73">
        <v>10566.300000000001</v>
      </c>
      <c r="D20" s="73">
        <v>11681.199999999999</v>
      </c>
      <c r="E20" s="74">
        <v>110.55147024029223</v>
      </c>
    </row>
    <row r="21" spans="1:6" ht="30.75" thickBot="1">
      <c r="A21" s="9" t="s">
        <v>148</v>
      </c>
      <c r="B21" s="6" t="s">
        <v>25</v>
      </c>
      <c r="C21" s="73">
        <v>93322</v>
      </c>
      <c r="D21" s="73">
        <v>27013.800000000003</v>
      </c>
      <c r="E21" s="74">
        <v>28.946872120186022</v>
      </c>
    </row>
    <row r="22" spans="1:6" ht="16.5" thickBot="1">
      <c r="A22" s="10" t="s">
        <v>27</v>
      </c>
      <c r="B22" s="68" t="s">
        <v>26</v>
      </c>
      <c r="C22" s="73">
        <v>9600</v>
      </c>
      <c r="D22" s="73">
        <v>8824.7999999999993</v>
      </c>
      <c r="E22" s="74">
        <v>91.924999999999983</v>
      </c>
      <c r="F22" s="60"/>
    </row>
    <row r="23" spans="1:6" ht="18.75" customHeight="1" thickBot="1">
      <c r="A23" s="4" t="s">
        <v>29</v>
      </c>
      <c r="B23" s="6" t="s">
        <v>28</v>
      </c>
      <c r="C23" s="73">
        <v>90607.3</v>
      </c>
      <c r="D23" s="73">
        <v>86878.399999999994</v>
      </c>
      <c r="E23" s="74">
        <v>95.88454793377575</v>
      </c>
    </row>
    <row r="24" spans="1:6" ht="20.25" customHeight="1" thickBot="1">
      <c r="A24" s="65" t="s">
        <v>31</v>
      </c>
      <c r="B24" s="67" t="s">
        <v>30</v>
      </c>
      <c r="C24" s="79">
        <f>C25+C29</f>
        <v>1934937.5</v>
      </c>
      <c r="D24" s="79">
        <f>D25+D29</f>
        <v>301457.90000000002</v>
      </c>
      <c r="E24" s="80">
        <v>15.579722859265482</v>
      </c>
    </row>
    <row r="25" spans="1:6" ht="34.5" customHeight="1" thickBot="1">
      <c r="A25" s="8" t="s">
        <v>33</v>
      </c>
      <c r="B25" s="67" t="s">
        <v>32</v>
      </c>
      <c r="C25" s="79">
        <f>SUM(C26:C28)</f>
        <v>1934937.5</v>
      </c>
      <c r="D25" s="79">
        <f>SUM(D26:D28)</f>
        <v>772160.5</v>
      </c>
      <c r="E25" s="80">
        <v>39.906224361251979</v>
      </c>
    </row>
    <row r="26" spans="1:6" ht="30.75" thickBot="1">
      <c r="A26" s="4" t="s">
        <v>146</v>
      </c>
      <c r="B26" s="6" t="s">
        <v>144</v>
      </c>
      <c r="C26" s="81">
        <v>110555.5</v>
      </c>
      <c r="D26" s="81">
        <v>50942.1</v>
      </c>
      <c r="E26" s="82">
        <v>46.078304561962092</v>
      </c>
    </row>
    <row r="27" spans="1:6" ht="30.75" thickBot="1">
      <c r="B27" s="6" t="s">
        <v>34</v>
      </c>
      <c r="C27" s="81">
        <v>581605.5</v>
      </c>
      <c r="D27" s="81">
        <v>34380.6</v>
      </c>
      <c r="E27" s="82">
        <v>5.9113264919262285</v>
      </c>
    </row>
    <row r="28" spans="1:6" ht="30.75" thickBot="1">
      <c r="B28" s="6" t="s">
        <v>147</v>
      </c>
      <c r="C28" s="73">
        <v>1242776.5</v>
      </c>
      <c r="D28" s="73">
        <v>686837.8</v>
      </c>
      <c r="E28" s="74">
        <v>55.266397457628145</v>
      </c>
    </row>
    <row r="29" spans="1:6" ht="45.75" thickBot="1">
      <c r="B29" s="6" t="s">
        <v>35</v>
      </c>
      <c r="C29" s="83">
        <v>0</v>
      </c>
      <c r="D29" s="73">
        <v>-470702.6</v>
      </c>
      <c r="E29" s="84" t="s">
        <v>157</v>
      </c>
    </row>
  </sheetData>
  <mergeCells count="7">
    <mergeCell ref="A6:E6"/>
    <mergeCell ref="A7:E7"/>
    <mergeCell ref="A8:A9"/>
    <mergeCell ref="B8:B9"/>
    <mergeCell ref="C8:C9"/>
    <mergeCell ref="D8:D9"/>
    <mergeCell ref="E8:E9"/>
  </mergeCells>
  <pageMargins left="0.70866141732283472" right="0.35433070866141736" top="0.31496062992125984" bottom="0.43307086614173229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6"/>
  <sheetViews>
    <sheetView topLeftCell="B1" workbookViewId="0">
      <selection activeCell="B12" sqref="B12"/>
    </sheetView>
  </sheetViews>
  <sheetFormatPr defaultRowHeight="12.75"/>
  <cols>
    <col min="1" max="1" width="9.25" style="41" hidden="1" customWidth="1"/>
    <col min="2" max="2" width="43.625" style="42" customWidth="1"/>
    <col min="3" max="3" width="11.5" style="41" customWidth="1"/>
    <col min="4" max="4" width="15.75" style="41" customWidth="1"/>
    <col min="5" max="5" width="11.125" style="43" customWidth="1"/>
    <col min="6" max="165" width="9" style="41"/>
    <col min="166" max="166" width="9.25" style="41" customWidth="1"/>
    <col min="167" max="167" width="50.625" style="41" customWidth="1"/>
    <col min="168" max="169" width="11.5" style="41" customWidth="1"/>
    <col min="170" max="170" width="8.125" style="41" customWidth="1"/>
    <col min="171" max="177" width="0" style="41" hidden="1" customWidth="1"/>
    <col min="178" max="16384" width="9" style="41"/>
  </cols>
  <sheetData>
    <row r="1" spans="1:5" s="11" customFormat="1" ht="15">
      <c r="A1" s="93" t="s">
        <v>36</v>
      </c>
      <c r="B1" s="94"/>
      <c r="C1" s="94"/>
      <c r="D1" s="94"/>
      <c r="E1" s="95"/>
    </row>
    <row r="2" spans="1:5" s="15" customFormat="1" ht="56.25">
      <c r="A2" s="12" t="s">
        <v>37</v>
      </c>
      <c r="B2" s="13" t="s">
        <v>2</v>
      </c>
      <c r="C2" s="13" t="s">
        <v>143</v>
      </c>
      <c r="D2" s="13" t="s">
        <v>153</v>
      </c>
      <c r="E2" s="14" t="s">
        <v>3</v>
      </c>
    </row>
    <row r="3" spans="1:5" s="20" customFormat="1" ht="15.75">
      <c r="A3" s="16" t="s">
        <v>38</v>
      </c>
      <c r="B3" s="17" t="s">
        <v>39</v>
      </c>
      <c r="C3" s="18">
        <f>SUM(C4+C5+C6+C8+C10+C11)+C7+C9</f>
        <v>606349.80000000005</v>
      </c>
      <c r="D3" s="18">
        <f>SUM(D4+D5+D6+D8+D10+D11)+D7+D9</f>
        <v>304528.5</v>
      </c>
      <c r="E3" s="19">
        <f t="shared" ref="E3:E35" si="0">SUM(D3/C3*100)</f>
        <v>50.223237477772727</v>
      </c>
    </row>
    <row r="4" spans="1:5" s="20" customFormat="1" ht="45">
      <c r="A4" s="21" t="s">
        <v>40</v>
      </c>
      <c r="B4" s="22" t="s">
        <v>41</v>
      </c>
      <c r="C4" s="23">
        <v>2118.6999999999998</v>
      </c>
      <c r="D4" s="23">
        <v>1118.8</v>
      </c>
      <c r="E4" s="23">
        <f t="shared" si="0"/>
        <v>52.805965922499652</v>
      </c>
    </row>
    <row r="5" spans="1:5" s="20" customFormat="1" ht="60">
      <c r="A5" s="21" t="s">
        <v>42</v>
      </c>
      <c r="B5" s="22" t="s">
        <v>43</v>
      </c>
      <c r="C5" s="23">
        <v>30404</v>
      </c>
      <c r="D5" s="23">
        <v>12221.8</v>
      </c>
      <c r="E5" s="23">
        <f t="shared" si="0"/>
        <v>40.198000263123276</v>
      </c>
    </row>
    <row r="6" spans="1:5" s="20" customFormat="1" ht="60">
      <c r="A6" s="21" t="s">
        <v>44</v>
      </c>
      <c r="B6" s="22" t="s">
        <v>45</v>
      </c>
      <c r="C6" s="23">
        <v>173610.9</v>
      </c>
      <c r="D6" s="23">
        <v>80175.5</v>
      </c>
      <c r="E6" s="23">
        <f t="shared" si="0"/>
        <v>46.181144156271294</v>
      </c>
    </row>
    <row r="7" spans="1:5" s="20" customFormat="1" ht="15" hidden="1">
      <c r="A7" s="21" t="s">
        <v>46</v>
      </c>
      <c r="B7" s="22" t="s">
        <v>47</v>
      </c>
      <c r="C7" s="23">
        <v>0</v>
      </c>
      <c r="D7" s="23">
        <v>0</v>
      </c>
      <c r="E7" s="23" t="e">
        <f t="shared" si="0"/>
        <v>#DIV/0!</v>
      </c>
    </row>
    <row r="8" spans="1:5" s="20" customFormat="1" ht="45">
      <c r="A8" s="21" t="s">
        <v>48</v>
      </c>
      <c r="B8" s="22" t="s">
        <v>49</v>
      </c>
      <c r="C8" s="23">
        <v>42578.400000000001</v>
      </c>
      <c r="D8" s="23">
        <v>20366.3</v>
      </c>
      <c r="E8" s="23">
        <f t="shared" si="0"/>
        <v>47.83246904533754</v>
      </c>
    </row>
    <row r="9" spans="1:5" s="20" customFormat="1" ht="15">
      <c r="A9" s="21" t="s">
        <v>50</v>
      </c>
      <c r="B9" s="22" t="s">
        <v>51</v>
      </c>
      <c r="C9" s="23">
        <v>7666.3</v>
      </c>
      <c r="D9" s="23">
        <v>7666.3</v>
      </c>
      <c r="E9" s="23">
        <f t="shared" si="0"/>
        <v>100</v>
      </c>
    </row>
    <row r="10" spans="1:5" s="20" customFormat="1" ht="15">
      <c r="A10" s="21" t="s">
        <v>52</v>
      </c>
      <c r="B10" s="24" t="s">
        <v>53</v>
      </c>
      <c r="C10" s="23">
        <v>27472.3</v>
      </c>
      <c r="D10" s="23">
        <v>0</v>
      </c>
      <c r="E10" s="25">
        <f t="shared" si="0"/>
        <v>0</v>
      </c>
    </row>
    <row r="11" spans="1:5" s="20" customFormat="1" ht="15">
      <c r="A11" s="21" t="s">
        <v>54</v>
      </c>
      <c r="B11" s="22" t="s">
        <v>55</v>
      </c>
      <c r="C11" s="23">
        <v>322499.20000000001</v>
      </c>
      <c r="D11" s="23">
        <v>182979.8</v>
      </c>
      <c r="E11" s="23">
        <f t="shared" si="0"/>
        <v>56.738063226203352</v>
      </c>
    </row>
    <row r="12" spans="1:5" s="20" customFormat="1" ht="15.75">
      <c r="A12" s="16" t="s">
        <v>56</v>
      </c>
      <c r="B12" s="17" t="s">
        <v>57</v>
      </c>
      <c r="C12" s="26">
        <f>SUM(C13)</f>
        <v>1160</v>
      </c>
      <c r="D12" s="26">
        <f>SUM(D13)</f>
        <v>210</v>
      </c>
      <c r="E12" s="19">
        <f t="shared" si="0"/>
        <v>18.103448275862068</v>
      </c>
    </row>
    <row r="13" spans="1:5" s="20" customFormat="1" ht="15">
      <c r="A13" s="21" t="s">
        <v>58</v>
      </c>
      <c r="B13" s="24" t="s">
        <v>59</v>
      </c>
      <c r="C13" s="23">
        <v>1160</v>
      </c>
      <c r="D13" s="27">
        <v>210</v>
      </c>
      <c r="E13" s="28">
        <f t="shared" si="0"/>
        <v>18.103448275862068</v>
      </c>
    </row>
    <row r="14" spans="1:5" s="20" customFormat="1" ht="31.5">
      <c r="A14" s="16" t="s">
        <v>60</v>
      </c>
      <c r="B14" s="17" t="s">
        <v>61</v>
      </c>
      <c r="C14" s="26">
        <f>C15</f>
        <v>98579.6</v>
      </c>
      <c r="D14" s="26">
        <f>D15</f>
        <v>34377.9</v>
      </c>
      <c r="E14" s="19">
        <f t="shared" si="0"/>
        <v>34.873239493769503</v>
      </c>
    </row>
    <row r="15" spans="1:5" s="20" customFormat="1" ht="45">
      <c r="A15" s="21" t="s">
        <v>62</v>
      </c>
      <c r="B15" s="22" t="s">
        <v>63</v>
      </c>
      <c r="C15" s="23">
        <v>98579.6</v>
      </c>
      <c r="D15" s="29">
        <v>34377.9</v>
      </c>
      <c r="E15" s="28">
        <f t="shared" si="0"/>
        <v>34.873239493769503</v>
      </c>
    </row>
    <row r="16" spans="1:5" s="20" customFormat="1" ht="15.75">
      <c r="A16" s="16" t="s">
        <v>64</v>
      </c>
      <c r="B16" s="17" t="s">
        <v>65</v>
      </c>
      <c r="C16" s="26">
        <f>SUM(C19+C21+C18+C20+C17)</f>
        <v>826721</v>
      </c>
      <c r="D16" s="26">
        <f>SUM(D19+D21+D18+D20+D17)</f>
        <v>153087.20000000001</v>
      </c>
      <c r="E16" s="19">
        <f t="shared" si="0"/>
        <v>18.517395832451335</v>
      </c>
    </row>
    <row r="17" spans="1:5" s="20" customFormat="1" ht="15.75">
      <c r="A17" s="30" t="s">
        <v>66</v>
      </c>
      <c r="B17" s="31" t="s">
        <v>67</v>
      </c>
      <c r="C17" s="27">
        <v>1856.5</v>
      </c>
      <c r="D17" s="27">
        <v>200</v>
      </c>
      <c r="E17" s="28">
        <f t="shared" si="0"/>
        <v>10.772959870724481</v>
      </c>
    </row>
    <row r="18" spans="1:5" s="20" customFormat="1" ht="15">
      <c r="A18" s="21" t="s">
        <v>68</v>
      </c>
      <c r="B18" s="24" t="s">
        <v>69</v>
      </c>
      <c r="C18" s="27">
        <v>12003.8</v>
      </c>
      <c r="D18" s="27">
        <v>1018.5</v>
      </c>
      <c r="E18" s="28">
        <f t="shared" si="0"/>
        <v>8.4848131425048745</v>
      </c>
    </row>
    <row r="19" spans="1:5" s="20" customFormat="1" ht="15">
      <c r="A19" s="21" t="s">
        <v>70</v>
      </c>
      <c r="B19" s="24" t="s">
        <v>71</v>
      </c>
      <c r="C19" s="27">
        <v>48204.3</v>
      </c>
      <c r="D19" s="27">
        <v>24634.400000000001</v>
      </c>
      <c r="E19" s="28">
        <f t="shared" si="0"/>
        <v>51.104154608613747</v>
      </c>
    </row>
    <row r="20" spans="1:5" s="20" customFormat="1" ht="15">
      <c r="A20" s="21" t="s">
        <v>72</v>
      </c>
      <c r="B20" s="24" t="s">
        <v>73</v>
      </c>
      <c r="C20" s="27">
        <v>718092</v>
      </c>
      <c r="D20" s="27">
        <v>127208.3</v>
      </c>
      <c r="E20" s="28">
        <f t="shared" si="0"/>
        <v>17.714763567899379</v>
      </c>
    </row>
    <row r="21" spans="1:5" s="20" customFormat="1" ht="15">
      <c r="A21" s="21" t="s">
        <v>74</v>
      </c>
      <c r="B21" s="22" t="s">
        <v>75</v>
      </c>
      <c r="C21" s="27">
        <v>46564.4</v>
      </c>
      <c r="D21" s="27">
        <v>26</v>
      </c>
      <c r="E21" s="28">
        <f t="shared" si="0"/>
        <v>5.583664773947479E-2</v>
      </c>
    </row>
    <row r="22" spans="1:5" s="20" customFormat="1" ht="15.75">
      <c r="A22" s="16" t="s">
        <v>76</v>
      </c>
      <c r="B22" s="17" t="s">
        <v>77</v>
      </c>
      <c r="C22" s="18">
        <f>SUM(C23+C24+C26+C25)</f>
        <v>1524483.9000000001</v>
      </c>
      <c r="D22" s="18">
        <f>SUM(D23+D24+D26+D25)</f>
        <v>440864.1</v>
      </c>
      <c r="E22" s="19">
        <f t="shared" si="0"/>
        <v>28.918908228548684</v>
      </c>
    </row>
    <row r="23" spans="1:5" s="20" customFormat="1" ht="15">
      <c r="A23" s="21" t="s">
        <v>78</v>
      </c>
      <c r="B23" s="24" t="s">
        <v>79</v>
      </c>
      <c r="C23" s="32">
        <v>978963.5</v>
      </c>
      <c r="D23" s="27">
        <v>270895.3</v>
      </c>
      <c r="E23" s="28">
        <f t="shared" si="0"/>
        <v>27.671644550588454</v>
      </c>
    </row>
    <row r="24" spans="1:5" s="20" customFormat="1" ht="15">
      <c r="A24" s="21" t="s">
        <v>80</v>
      </c>
      <c r="B24" s="24" t="s">
        <v>81</v>
      </c>
      <c r="C24" s="23">
        <v>71296.100000000006</v>
      </c>
      <c r="D24" s="27">
        <v>11278</v>
      </c>
      <c r="E24" s="28">
        <f t="shared" si="0"/>
        <v>15.818537058829305</v>
      </c>
    </row>
    <row r="25" spans="1:5" s="20" customFormat="1" ht="15">
      <c r="A25" s="21" t="s">
        <v>82</v>
      </c>
      <c r="B25" s="24" t="s">
        <v>83</v>
      </c>
      <c r="C25" s="23">
        <v>371447.3</v>
      </c>
      <c r="D25" s="29">
        <v>111244.2</v>
      </c>
      <c r="E25" s="28">
        <f t="shared" si="0"/>
        <v>29.948851425222365</v>
      </c>
    </row>
    <row r="26" spans="1:5" s="20" customFormat="1" ht="30">
      <c r="A26" s="21" t="s">
        <v>84</v>
      </c>
      <c r="B26" s="24" t="s">
        <v>85</v>
      </c>
      <c r="C26" s="23">
        <v>102777</v>
      </c>
      <c r="D26" s="29">
        <v>47446.6</v>
      </c>
      <c r="E26" s="28">
        <f t="shared" si="0"/>
        <v>46.164608813255882</v>
      </c>
    </row>
    <row r="27" spans="1:5" s="20" customFormat="1" ht="15.75">
      <c r="A27" s="16" t="s">
        <v>86</v>
      </c>
      <c r="B27" s="17" t="s">
        <v>87</v>
      </c>
      <c r="C27" s="26">
        <f>SUM(C28+C29+C31+C32)+C30</f>
        <v>1969418.0999999999</v>
      </c>
      <c r="D27" s="26">
        <f>SUM(D28+D29+D31+D32)+D30</f>
        <v>1046049.4</v>
      </c>
      <c r="E27" s="19">
        <f t="shared" si="0"/>
        <v>53.114643355821713</v>
      </c>
    </row>
    <row r="28" spans="1:5" s="20" customFormat="1" ht="15">
      <c r="A28" s="21" t="s">
        <v>88</v>
      </c>
      <c r="B28" s="24" t="s">
        <v>89</v>
      </c>
      <c r="C28" s="27">
        <v>719607.8</v>
      </c>
      <c r="D28" s="27">
        <v>358790.3</v>
      </c>
      <c r="E28" s="28">
        <f t="shared" si="0"/>
        <v>49.859145495643595</v>
      </c>
    </row>
    <row r="29" spans="1:5" s="20" customFormat="1" ht="15">
      <c r="A29" s="21" t="s">
        <v>90</v>
      </c>
      <c r="B29" s="24" t="s">
        <v>91</v>
      </c>
      <c r="C29" s="27">
        <v>923069.6</v>
      </c>
      <c r="D29" s="27">
        <v>507437.1</v>
      </c>
      <c r="E29" s="28">
        <f t="shared" si="0"/>
        <v>54.972788617456359</v>
      </c>
    </row>
    <row r="30" spans="1:5" s="20" customFormat="1" ht="15">
      <c r="A30" s="21" t="s">
        <v>141</v>
      </c>
      <c r="B30" s="24" t="s">
        <v>142</v>
      </c>
      <c r="C30" s="27">
        <v>228521.2</v>
      </c>
      <c r="D30" s="27">
        <v>131800.9</v>
      </c>
      <c r="E30" s="28">
        <f t="shared" si="0"/>
        <v>57.675567956058337</v>
      </c>
    </row>
    <row r="31" spans="1:5" s="20" customFormat="1" ht="15">
      <c r="A31" s="21" t="s">
        <v>92</v>
      </c>
      <c r="B31" s="24" t="s">
        <v>93</v>
      </c>
      <c r="C31" s="27">
        <v>25495.4</v>
      </c>
      <c r="D31" s="27">
        <v>11921.3</v>
      </c>
      <c r="E31" s="28">
        <f t="shared" si="0"/>
        <v>46.758630968723764</v>
      </c>
    </row>
    <row r="32" spans="1:5" s="20" customFormat="1" ht="15">
      <c r="A32" s="21" t="s">
        <v>94</v>
      </c>
      <c r="B32" s="24" t="s">
        <v>95</v>
      </c>
      <c r="C32" s="27">
        <v>72724.100000000006</v>
      </c>
      <c r="D32" s="27">
        <v>36099.800000000003</v>
      </c>
      <c r="E32" s="28">
        <f t="shared" si="0"/>
        <v>49.639390518411361</v>
      </c>
    </row>
    <row r="33" spans="1:5" s="20" customFormat="1" ht="15.75">
      <c r="A33" s="16" t="s">
        <v>96</v>
      </c>
      <c r="B33" s="17" t="s">
        <v>97</v>
      </c>
      <c r="C33" s="18">
        <f>SUM(C34+C35)</f>
        <v>174367.4</v>
      </c>
      <c r="D33" s="18">
        <f>SUM(D34+D35)</f>
        <v>80287.8</v>
      </c>
      <c r="E33" s="19">
        <f t="shared" si="0"/>
        <v>46.04518963980653</v>
      </c>
    </row>
    <row r="34" spans="1:5" s="33" customFormat="1" ht="15.75">
      <c r="A34" s="21" t="s">
        <v>98</v>
      </c>
      <c r="B34" s="24" t="s">
        <v>99</v>
      </c>
      <c r="C34" s="27">
        <v>132341</v>
      </c>
      <c r="D34" s="27">
        <v>68329.600000000006</v>
      </c>
      <c r="E34" s="28">
        <f t="shared" si="0"/>
        <v>51.631467194595778</v>
      </c>
    </row>
    <row r="35" spans="1:5" s="20" customFormat="1" ht="30">
      <c r="A35" s="21" t="s">
        <v>100</v>
      </c>
      <c r="B35" s="24" t="s">
        <v>101</v>
      </c>
      <c r="C35" s="27">
        <v>42026.400000000001</v>
      </c>
      <c r="D35" s="27">
        <v>11958.2</v>
      </c>
      <c r="E35" s="28">
        <f t="shared" si="0"/>
        <v>28.454019378295548</v>
      </c>
    </row>
    <row r="36" spans="1:5" s="20" customFormat="1" ht="15.75">
      <c r="A36" s="16" t="s">
        <v>102</v>
      </c>
      <c r="B36" s="17" t="s">
        <v>103</v>
      </c>
      <c r="C36" s="18">
        <f>SUM(C37+C38+C39)</f>
        <v>220586</v>
      </c>
      <c r="D36" s="18">
        <f>SUM(D37+D38+D39)</f>
        <v>106718.5</v>
      </c>
      <c r="E36" s="19">
        <f t="shared" ref="E36:E48" si="1">SUM(D36/C36*100)</f>
        <v>48.379543579374939</v>
      </c>
    </row>
    <row r="37" spans="1:5" s="33" customFormat="1" ht="15.75">
      <c r="A37" s="21" t="s">
        <v>104</v>
      </c>
      <c r="B37" s="22" t="s">
        <v>105</v>
      </c>
      <c r="C37" s="27">
        <v>8000</v>
      </c>
      <c r="D37" s="27">
        <v>4280.3</v>
      </c>
      <c r="E37" s="28">
        <f t="shared" si="1"/>
        <v>53.503750000000004</v>
      </c>
    </row>
    <row r="38" spans="1:5" s="20" customFormat="1" ht="15">
      <c r="A38" s="21" t="s">
        <v>106</v>
      </c>
      <c r="B38" s="22" t="s">
        <v>107</v>
      </c>
      <c r="C38" s="27">
        <v>12559</v>
      </c>
      <c r="D38" s="27">
        <v>6518.8</v>
      </c>
      <c r="E38" s="28">
        <f t="shared" si="1"/>
        <v>51.905406481407759</v>
      </c>
    </row>
    <row r="39" spans="1:5" s="20" customFormat="1" ht="15">
      <c r="A39" s="21" t="s">
        <v>108</v>
      </c>
      <c r="B39" s="22" t="s">
        <v>109</v>
      </c>
      <c r="C39" s="27">
        <v>200027</v>
      </c>
      <c r="D39" s="27">
        <v>95919.4</v>
      </c>
      <c r="E39" s="28">
        <f t="shared" si="1"/>
        <v>47.953226314447548</v>
      </c>
    </row>
    <row r="40" spans="1:5" s="20" customFormat="1" ht="15.75">
      <c r="A40" s="16" t="s">
        <v>110</v>
      </c>
      <c r="B40" s="17" t="s">
        <v>111</v>
      </c>
      <c r="C40" s="26">
        <f>SUM(C41+C42)</f>
        <v>29445.1</v>
      </c>
      <c r="D40" s="26">
        <f>SUM(D41+D42)</f>
        <v>12664.2</v>
      </c>
      <c r="E40" s="34">
        <f t="shared" si="1"/>
        <v>43.009532995303132</v>
      </c>
    </row>
    <row r="41" spans="1:5" s="20" customFormat="1" ht="15">
      <c r="A41" s="21" t="s">
        <v>112</v>
      </c>
      <c r="B41" s="22" t="s">
        <v>113</v>
      </c>
      <c r="C41" s="27">
        <v>19804.3</v>
      </c>
      <c r="D41" s="27">
        <v>9164.2000000000007</v>
      </c>
      <c r="E41" s="28">
        <f t="shared" si="1"/>
        <v>46.273789025615656</v>
      </c>
    </row>
    <row r="42" spans="1:5" s="20" customFormat="1" ht="15">
      <c r="A42" s="21" t="s">
        <v>114</v>
      </c>
      <c r="B42" s="22" t="s">
        <v>115</v>
      </c>
      <c r="C42" s="27">
        <v>9640.7999999999993</v>
      </c>
      <c r="D42" s="27">
        <v>3500</v>
      </c>
      <c r="E42" s="28">
        <f t="shared" si="1"/>
        <v>36.304041158410094</v>
      </c>
    </row>
    <row r="43" spans="1:5" s="20" customFormat="1" ht="15.75">
      <c r="A43" s="16" t="s">
        <v>116</v>
      </c>
      <c r="B43" s="17" t="s">
        <v>117</v>
      </c>
      <c r="C43" s="26">
        <f>SUM(C44+C45)</f>
        <v>23158</v>
      </c>
      <c r="D43" s="26">
        <f>SUM(D44+D45)</f>
        <v>11499.8</v>
      </c>
      <c r="E43" s="34">
        <f t="shared" si="1"/>
        <v>49.65800155453838</v>
      </c>
    </row>
    <row r="44" spans="1:5" s="20" customFormat="1" ht="15">
      <c r="A44" s="21" t="s">
        <v>118</v>
      </c>
      <c r="B44" s="22" t="s">
        <v>119</v>
      </c>
      <c r="C44" s="27">
        <v>22976.2</v>
      </c>
      <c r="D44" s="27">
        <v>11318</v>
      </c>
      <c r="E44" s="28">
        <f t="shared" si="1"/>
        <v>49.259668700655453</v>
      </c>
    </row>
    <row r="45" spans="1:5" s="20" customFormat="1" ht="15">
      <c r="A45" s="21" t="s">
        <v>120</v>
      </c>
      <c r="B45" s="22" t="s">
        <v>121</v>
      </c>
      <c r="C45" s="27">
        <v>181.8</v>
      </c>
      <c r="D45" s="27">
        <v>181.8</v>
      </c>
      <c r="E45" s="28">
        <f t="shared" si="1"/>
        <v>100</v>
      </c>
    </row>
    <row r="46" spans="1:5" s="20" customFormat="1" ht="31.5">
      <c r="A46" s="16" t="s">
        <v>122</v>
      </c>
      <c r="B46" s="17" t="s">
        <v>123</v>
      </c>
      <c r="C46" s="26">
        <f>SUM(C47)</f>
        <v>138000</v>
      </c>
      <c r="D46" s="26">
        <f>SUM(D47)</f>
        <v>60800</v>
      </c>
      <c r="E46" s="34">
        <f t="shared" si="1"/>
        <v>44.05797101449275</v>
      </c>
    </row>
    <row r="47" spans="1:5" s="20" customFormat="1" ht="30">
      <c r="A47" s="21" t="s">
        <v>124</v>
      </c>
      <c r="B47" s="22" t="s">
        <v>125</v>
      </c>
      <c r="C47" s="27">
        <v>138000</v>
      </c>
      <c r="D47" s="27">
        <v>60800</v>
      </c>
      <c r="E47" s="28">
        <f t="shared" si="1"/>
        <v>44.05797101449275</v>
      </c>
    </row>
    <row r="48" spans="1:5" s="20" customFormat="1" ht="15.75">
      <c r="A48" s="16" t="s">
        <v>126</v>
      </c>
      <c r="B48" s="35" t="s">
        <v>127</v>
      </c>
      <c r="C48" s="36">
        <f>SUM(C3+C12+C14+C16+C22+C27+C33+C36+C40+C43+C46)</f>
        <v>5612268.8999999994</v>
      </c>
      <c r="D48" s="36">
        <f>SUM(D3+D12+D14+D16+D22+D27+D33+D36+D40+D43+D46)</f>
        <v>2251087.4000000004</v>
      </c>
      <c r="E48" s="19">
        <f t="shared" si="1"/>
        <v>40.110113041803835</v>
      </c>
    </row>
    <row r="49" spans="1:5" s="33" customFormat="1" ht="25.5">
      <c r="A49" s="37" t="s">
        <v>128</v>
      </c>
      <c r="B49" s="38" t="s">
        <v>129</v>
      </c>
      <c r="C49" s="39">
        <f>доходы!C10-расходы!C48</f>
        <v>-898831.89999999944</v>
      </c>
      <c r="D49" s="39">
        <f>доходы!D10-расходы!D48</f>
        <v>-763165.80000000028</v>
      </c>
      <c r="E49" s="40"/>
    </row>
    <row r="50" spans="1:5" s="44" customFormat="1" ht="15"/>
    <row r="51" spans="1:5">
      <c r="B51" s="41"/>
      <c r="E51" s="41"/>
    </row>
    <row r="52" spans="1:5">
      <c r="B52" s="41"/>
      <c r="E52" s="41"/>
    </row>
    <row r="53" spans="1:5">
      <c r="B53" s="41"/>
      <c r="E53" s="41"/>
    </row>
    <row r="54" spans="1:5">
      <c r="B54" s="41"/>
      <c r="E54" s="41"/>
    </row>
    <row r="55" spans="1:5">
      <c r="B55" s="41"/>
      <c r="E55" s="41"/>
    </row>
    <row r="56" spans="1:5">
      <c r="B56" s="41"/>
      <c r="E56" s="41"/>
    </row>
    <row r="57" spans="1:5" hidden="1">
      <c r="B57" s="41"/>
      <c r="E57" s="41"/>
    </row>
    <row r="58" spans="1:5" hidden="1">
      <c r="B58" s="41"/>
      <c r="E58" s="41"/>
    </row>
    <row r="59" spans="1:5" hidden="1">
      <c r="B59" s="41"/>
      <c r="E59" s="41"/>
    </row>
    <row r="60" spans="1:5" hidden="1">
      <c r="B60" s="41"/>
      <c r="E60" s="41"/>
    </row>
    <row r="61" spans="1:5" hidden="1">
      <c r="B61" s="41"/>
      <c r="E61" s="41"/>
    </row>
    <row r="62" spans="1:5" hidden="1">
      <c r="B62" s="41"/>
      <c r="E62" s="41"/>
    </row>
    <row r="63" spans="1:5" hidden="1">
      <c r="B63" s="41"/>
      <c r="E63" s="41"/>
    </row>
    <row r="64" spans="1:5" hidden="1">
      <c r="B64" s="41"/>
      <c r="E64" s="41"/>
    </row>
    <row r="65" spans="2:5" hidden="1">
      <c r="B65" s="41"/>
      <c r="E65" s="41"/>
    </row>
    <row r="66" spans="2:5" hidden="1">
      <c r="B66" s="41"/>
      <c r="E66" s="41"/>
    </row>
    <row r="67" spans="2:5" hidden="1">
      <c r="B67" s="41"/>
      <c r="E67" s="41"/>
    </row>
    <row r="68" spans="2:5" hidden="1">
      <c r="B68" s="41"/>
      <c r="E68" s="41"/>
    </row>
    <row r="69" spans="2:5" hidden="1">
      <c r="B69" s="41"/>
      <c r="E69" s="41"/>
    </row>
    <row r="70" spans="2:5" hidden="1">
      <c r="B70" s="41"/>
      <c r="E70" s="41"/>
    </row>
    <row r="71" spans="2:5" hidden="1">
      <c r="B71" s="41"/>
      <c r="E71" s="41"/>
    </row>
    <row r="72" spans="2:5" hidden="1">
      <c r="B72" s="41"/>
      <c r="E72" s="41"/>
    </row>
    <row r="73" spans="2:5" hidden="1">
      <c r="B73" s="41"/>
      <c r="E73" s="41"/>
    </row>
    <row r="74" spans="2:5" hidden="1">
      <c r="B74" s="41"/>
      <c r="E74" s="41"/>
    </row>
    <row r="75" spans="2:5" hidden="1">
      <c r="B75" s="41"/>
      <c r="E75" s="41"/>
    </row>
    <row r="76" spans="2:5" hidden="1">
      <c r="B76" s="41"/>
      <c r="E76" s="41"/>
    </row>
    <row r="77" spans="2:5" hidden="1">
      <c r="B77" s="41"/>
      <c r="E77" s="41"/>
    </row>
    <row r="78" spans="2:5">
      <c r="B78" s="41"/>
      <c r="E78" s="41"/>
    </row>
    <row r="79" spans="2:5">
      <c r="B79" s="41"/>
      <c r="E79" s="41"/>
    </row>
    <row r="80" spans="2:5">
      <c r="B80" s="41"/>
      <c r="E80" s="41"/>
    </row>
    <row r="81" spans="2:5">
      <c r="B81" s="41"/>
      <c r="E81" s="41"/>
    </row>
    <row r="82" spans="2:5">
      <c r="B82" s="41"/>
      <c r="E82" s="41"/>
    </row>
    <row r="83" spans="2:5">
      <c r="B83" s="41"/>
      <c r="E83" s="41"/>
    </row>
    <row r="84" spans="2:5">
      <c r="B84" s="41"/>
      <c r="E84" s="41"/>
    </row>
    <row r="85" spans="2:5">
      <c r="B85" s="41"/>
      <c r="E85" s="41"/>
    </row>
    <row r="86" spans="2:5">
      <c r="B86" s="41"/>
      <c r="E86" s="41"/>
    </row>
  </sheetData>
  <mergeCells count="1">
    <mergeCell ref="A1:E1"/>
  </mergeCells>
  <pageMargins left="0.99" right="0.27559055118110237" top="0.74803149606299213" bottom="0.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topLeftCell="B1" workbookViewId="0">
      <selection activeCell="B21" sqref="B21"/>
    </sheetView>
  </sheetViews>
  <sheetFormatPr defaultColWidth="45.75" defaultRowHeight="12.75"/>
  <cols>
    <col min="1" max="1" width="18.375" style="46" hidden="1" customWidth="1"/>
    <col min="2" max="2" width="45.75" style="47" customWidth="1"/>
    <col min="3" max="3" width="10.75" style="1" customWidth="1"/>
    <col min="4" max="4" width="11.625" style="1" customWidth="1"/>
    <col min="5" max="5" width="45.75" style="1" customWidth="1"/>
    <col min="6" max="6" width="13.5" style="1" customWidth="1"/>
    <col min="7" max="245" width="8" style="1" customWidth="1"/>
    <col min="246" max="246" width="18.375" style="1" customWidth="1"/>
    <col min="247" max="16384" width="45.75" style="1"/>
  </cols>
  <sheetData>
    <row r="1" spans="1:4" s="45" customFormat="1" ht="15">
      <c r="A1" s="96" t="s">
        <v>130</v>
      </c>
      <c r="B1" s="96"/>
      <c r="C1" s="96"/>
      <c r="D1" s="96"/>
    </row>
    <row r="2" spans="1:4">
      <c r="D2" s="48" t="s">
        <v>131</v>
      </c>
    </row>
    <row r="3" spans="1:4" s="51" customFormat="1" ht="44.25" customHeight="1" thickBot="1">
      <c r="A3" s="49" t="s">
        <v>132</v>
      </c>
      <c r="B3" s="50" t="s">
        <v>2</v>
      </c>
      <c r="C3" s="13" t="s">
        <v>143</v>
      </c>
      <c r="D3" s="13" t="s">
        <v>153</v>
      </c>
    </row>
    <row r="4" spans="1:4" s="54" customFormat="1" ht="43.5" thickBot="1">
      <c r="A4" s="52" t="s">
        <v>133</v>
      </c>
      <c r="B4" s="67" t="s">
        <v>134</v>
      </c>
      <c r="C4" s="53">
        <f>SUM(C5:C8)</f>
        <v>898831.9</v>
      </c>
      <c r="D4" s="53">
        <f>SUM(D5:D8)</f>
        <v>763165.8</v>
      </c>
    </row>
    <row r="5" spans="1:4" s="56" customFormat="1" ht="31.5">
      <c r="A5" s="52" t="s">
        <v>135</v>
      </c>
      <c r="B5" s="17" t="s">
        <v>136</v>
      </c>
      <c r="C5" s="55">
        <v>20731.5</v>
      </c>
      <c r="D5" s="55">
        <v>0</v>
      </c>
    </row>
    <row r="6" spans="1:4" s="57" customFormat="1" ht="31.5">
      <c r="A6" s="52" t="s">
        <v>137</v>
      </c>
      <c r="B6" s="17" t="s">
        <v>138</v>
      </c>
      <c r="C6" s="55">
        <v>-20731.5</v>
      </c>
      <c r="D6" s="55">
        <v>-9558.2000000000007</v>
      </c>
    </row>
    <row r="7" spans="1:4" s="57" customFormat="1" ht="31.5">
      <c r="A7" s="52"/>
      <c r="B7" s="17" t="s">
        <v>156</v>
      </c>
      <c r="C7" s="55">
        <v>0</v>
      </c>
      <c r="D7" s="55">
        <v>30000</v>
      </c>
    </row>
    <row r="8" spans="1:4" s="56" customFormat="1" ht="31.5">
      <c r="A8" s="58" t="s">
        <v>139</v>
      </c>
      <c r="B8" s="17" t="s">
        <v>140</v>
      </c>
      <c r="C8" s="55">
        <v>898831.9</v>
      </c>
      <c r="D8" s="55">
        <v>742724</v>
      </c>
    </row>
    <row r="9" spans="1:4">
      <c r="B9" s="59"/>
    </row>
    <row r="10" spans="1:4">
      <c r="B10" s="59"/>
    </row>
    <row r="11" spans="1:4">
      <c r="B11" s="59"/>
    </row>
    <row r="12" spans="1:4">
      <c r="B12" s="59"/>
    </row>
    <row r="13" spans="1:4">
      <c r="B13" s="59"/>
    </row>
    <row r="14" spans="1:4">
      <c r="B14" s="59"/>
    </row>
    <row r="15" spans="1:4">
      <c r="B15" s="59"/>
    </row>
    <row r="16" spans="1:4">
      <c r="B16" s="59"/>
    </row>
    <row r="17" spans="2:2">
      <c r="B17" s="59"/>
    </row>
    <row r="18" spans="2:2">
      <c r="B18" s="59"/>
    </row>
    <row r="19" spans="2:2">
      <c r="B19" s="59"/>
    </row>
    <row r="20" spans="2:2">
      <c r="B20" s="59"/>
    </row>
    <row r="21" spans="2:2">
      <c r="B21" s="59"/>
    </row>
    <row r="22" spans="2:2">
      <c r="B22" s="59"/>
    </row>
    <row r="23" spans="2:2">
      <c r="B23" s="59"/>
    </row>
    <row r="24" spans="2:2">
      <c r="B24" s="59"/>
    </row>
    <row r="25" spans="2:2">
      <c r="B25" s="59"/>
    </row>
    <row r="26" spans="2:2">
      <c r="B26" s="59"/>
    </row>
    <row r="27" spans="2:2">
      <c r="B27" s="59"/>
    </row>
    <row r="28" spans="2:2">
      <c r="B28" s="59"/>
    </row>
    <row r="29" spans="2:2">
      <c r="B29" s="59"/>
    </row>
    <row r="30" spans="2:2">
      <c r="B30" s="59"/>
    </row>
    <row r="31" spans="2:2">
      <c r="B31" s="59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2017-07-12T06:25:35Z</cp:lastPrinted>
  <dcterms:created xsi:type="dcterms:W3CDTF">2016-10-14T07:17:28Z</dcterms:created>
  <dcterms:modified xsi:type="dcterms:W3CDTF">2017-07-17T06:13:07Z</dcterms:modified>
</cp:coreProperties>
</file>