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2" yWindow="0" windowWidth="14256" windowHeight="12168"/>
  </bookViews>
  <sheets>
    <sheet name="форма № 1.3" sheetId="1" r:id="rId1"/>
    <sheet name="Лист1" sheetId="2" r:id="rId2"/>
  </sheets>
  <definedNames>
    <definedName name="Z_9C7E800C_F572_46CE_8126_B340C41EDA12_.wvu.Cols" localSheetId="0" hidden="1">'форма № 1.3'!$V:$V</definedName>
    <definedName name="Z_9C7E800C_F572_46CE_8126_B340C41EDA12_.wvu.PrintArea" localSheetId="0" hidden="1">'форма № 1.3'!$A$1:$U$28</definedName>
    <definedName name="Z_9C7E800C_F572_46CE_8126_B340C41EDA12_.wvu.PrintTitles" localSheetId="0" hidden="1">'форма № 1.3'!$4:$6</definedName>
    <definedName name="Z_EC24EDBC_F833_4F91_9844_D59A3326C712_.wvu.Cols" localSheetId="0" hidden="1">'форма № 1.3'!$V:$V</definedName>
    <definedName name="Z_EC24EDBC_F833_4F91_9844_D59A3326C712_.wvu.PrintArea" localSheetId="0" hidden="1">'форма № 1.3'!$A$1:$U$28</definedName>
    <definedName name="Z_EC24EDBC_F833_4F91_9844_D59A3326C712_.wvu.PrintTitles" localSheetId="0" hidden="1">'форма № 1.3'!$4:$6</definedName>
    <definedName name="_xlnm.Print_Titles" localSheetId="0">'форма № 1.3'!$4:$6</definedName>
    <definedName name="_xlnm.Print_Area" localSheetId="0">'форма № 1.3'!$A$1:$U$28</definedName>
  </definedNames>
  <calcPr calcId="125725"/>
  <customWorkbookViews>
    <customWorkbookView name="kiseleva - Личное представление" guid="{9C7E800C-F572-46CE-8126-B340C41EDA12}" mergeInterval="0" personalView="1" maximized="1" xWindow="1" yWindow="1" windowWidth="1152" windowHeight="643" activeSheetId="1"/>
    <customWorkbookView name="krapivina - Личное представление" guid="{EC24EDBC-F833-4F91-9844-D59A3326C712}" mergeInterval="0" personalView="1" maximized="1" xWindow="1" yWindow="1" windowWidth="1600" windowHeight="670" activeSheetId="1"/>
  </customWorkbookViews>
</workbook>
</file>

<file path=xl/calcChain.xml><?xml version="1.0" encoding="utf-8"?>
<calcChain xmlns="http://schemas.openxmlformats.org/spreadsheetml/2006/main">
  <c r="I42" i="2"/>
  <c r="H42" s="1"/>
  <c r="D42"/>
  <c r="C42"/>
  <c r="I41"/>
  <c r="H41" s="1"/>
  <c r="C41"/>
  <c r="J39"/>
  <c r="D39"/>
  <c r="U36"/>
  <c r="T36"/>
  <c r="S36"/>
  <c r="R36"/>
  <c r="Q36"/>
  <c r="P36"/>
  <c r="O36"/>
  <c r="N36"/>
  <c r="M36"/>
  <c r="K36"/>
  <c r="K28" s="1"/>
  <c r="J36"/>
  <c r="I36"/>
  <c r="H36" s="1"/>
  <c r="G36"/>
  <c r="F36"/>
  <c r="F28" s="1"/>
  <c r="E36"/>
  <c r="E28" s="1"/>
  <c r="D36"/>
  <c r="C36"/>
  <c r="I35"/>
  <c r="H35" s="1"/>
  <c r="C35"/>
  <c r="U34"/>
  <c r="U28" s="1"/>
  <c r="T34"/>
  <c r="S34"/>
  <c r="S28" s="1"/>
  <c r="R34"/>
  <c r="R28" s="1"/>
  <c r="Q34"/>
  <c r="Q28" s="1"/>
  <c r="P34"/>
  <c r="N34"/>
  <c r="N28" s="1"/>
  <c r="M34"/>
  <c r="M28" s="1"/>
  <c r="L34"/>
  <c r="K34"/>
  <c r="J34"/>
  <c r="G34"/>
  <c r="F34"/>
  <c r="E34"/>
  <c r="D34"/>
  <c r="D28" s="1"/>
  <c r="C34"/>
  <c r="L33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L31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O28"/>
  <c r="J28"/>
  <c r="G28"/>
  <c r="C28"/>
  <c r="I27"/>
  <c r="H27" s="1"/>
  <c r="D27"/>
  <c r="C27"/>
  <c r="I26"/>
  <c r="H26" s="1"/>
  <c r="D26"/>
  <c r="C26" s="1"/>
  <c r="I25"/>
  <c r="H25" s="1"/>
  <c r="D25"/>
  <c r="C25" s="1"/>
  <c r="I24"/>
  <c r="H24" s="1"/>
  <c r="D24"/>
  <c r="C24"/>
  <c r="U23"/>
  <c r="T23"/>
  <c r="S23"/>
  <c r="R23"/>
  <c r="Q23"/>
  <c r="P23"/>
  <c r="N23"/>
  <c r="M23"/>
  <c r="L23"/>
  <c r="K23"/>
  <c r="J23"/>
  <c r="I23"/>
  <c r="H23" s="1"/>
  <c r="G23"/>
  <c r="F23"/>
  <c r="E23"/>
  <c r="D23"/>
  <c r="I22"/>
  <c r="H22" s="1"/>
  <c r="D22"/>
  <c r="D21" s="1"/>
  <c r="U21"/>
  <c r="T21"/>
  <c r="S21"/>
  <c r="R21"/>
  <c r="Q21"/>
  <c r="P21"/>
  <c r="N21"/>
  <c r="M21"/>
  <c r="L21"/>
  <c r="K21"/>
  <c r="J21"/>
  <c r="G21"/>
  <c r="F21"/>
  <c r="E21"/>
  <c r="I20"/>
  <c r="H20" s="1"/>
  <c r="C20"/>
  <c r="U19"/>
  <c r="U8" s="1"/>
  <c r="T19"/>
  <c r="S19"/>
  <c r="R19"/>
  <c r="Q19"/>
  <c r="P19"/>
  <c r="N19"/>
  <c r="M19"/>
  <c r="L19"/>
  <c r="K19"/>
  <c r="I19" s="1"/>
  <c r="J19"/>
  <c r="G19"/>
  <c r="F19"/>
  <c r="E19"/>
  <c r="D19"/>
  <c r="C19"/>
  <c r="L18"/>
  <c r="L16" s="1"/>
  <c r="L8" s="1"/>
  <c r="I18"/>
  <c r="H18" s="1"/>
  <c r="C18"/>
  <c r="I17"/>
  <c r="H17" s="1"/>
  <c r="U16"/>
  <c r="T16"/>
  <c r="S16"/>
  <c r="R16"/>
  <c r="Q16"/>
  <c r="Q8" s="1"/>
  <c r="Q7" s="1"/>
  <c r="Q40" s="1"/>
  <c r="P16"/>
  <c r="N16"/>
  <c r="M16"/>
  <c r="K16"/>
  <c r="J16"/>
  <c r="G16"/>
  <c r="F16"/>
  <c r="E16"/>
  <c r="D16"/>
  <c r="C16"/>
  <c r="I15"/>
  <c r="H15" s="1"/>
  <c r="I14"/>
  <c r="H14" s="1"/>
  <c r="I13"/>
  <c r="H13" s="1"/>
  <c r="I12"/>
  <c r="H12" s="1"/>
  <c r="I11"/>
  <c r="H11" s="1"/>
  <c r="D11"/>
  <c r="C11" s="1"/>
  <c r="C10" s="1"/>
  <c r="U10"/>
  <c r="T10"/>
  <c r="S10"/>
  <c r="S8" s="1"/>
  <c r="R10"/>
  <c r="Q10"/>
  <c r="P10"/>
  <c r="N10"/>
  <c r="N8" s="1"/>
  <c r="M10"/>
  <c r="L10"/>
  <c r="K10"/>
  <c r="J10"/>
  <c r="G10"/>
  <c r="F10"/>
  <c r="E10"/>
  <c r="E8" s="1"/>
  <c r="E7" l="1"/>
  <c r="E40" s="1"/>
  <c r="I10"/>
  <c r="H10" s="1"/>
  <c r="N7"/>
  <c r="N40" s="1"/>
  <c r="H19"/>
  <c r="P8"/>
  <c r="P7" s="1"/>
  <c r="P40" s="1"/>
  <c r="T8"/>
  <c r="T7" s="1"/>
  <c r="T40" s="1"/>
  <c r="M8"/>
  <c r="M7" s="1"/>
  <c r="R8"/>
  <c r="R7" s="1"/>
  <c r="R40" s="1"/>
  <c r="I16"/>
  <c r="H16" s="1"/>
  <c r="I21"/>
  <c r="H21" s="1"/>
  <c r="L28"/>
  <c r="C23"/>
  <c r="S7"/>
  <c r="S40" s="1"/>
  <c r="K8"/>
  <c r="K7" s="1"/>
  <c r="K40" s="1"/>
  <c r="F8"/>
  <c r="F7" s="1"/>
  <c r="F40" s="1"/>
  <c r="G8"/>
  <c r="G7" s="1"/>
  <c r="G40" s="1"/>
  <c r="I34"/>
  <c r="H34" s="1"/>
  <c r="H28" s="1"/>
  <c r="P28"/>
  <c r="T28"/>
  <c r="U7"/>
  <c r="U40" s="1"/>
  <c r="I28"/>
  <c r="M40"/>
  <c r="L7"/>
  <c r="J8"/>
  <c r="D10"/>
  <c r="D8" s="1"/>
  <c r="D7" s="1"/>
  <c r="C22"/>
  <c r="C21" s="1"/>
  <c r="H14" i="1"/>
  <c r="H15"/>
  <c r="C8" i="2" l="1"/>
  <c r="C7" s="1"/>
  <c r="I8"/>
  <c r="H8" s="1"/>
  <c r="J7"/>
  <c r="I7" s="1"/>
  <c r="H7" s="1"/>
  <c r="D40"/>
  <c r="C40"/>
  <c r="J40" l="1"/>
  <c r="I40" s="1"/>
  <c r="L40" l="1"/>
  <c r="H40" s="1"/>
</calcChain>
</file>

<file path=xl/sharedStrings.xml><?xml version="1.0" encoding="utf-8"?>
<sst xmlns="http://schemas.openxmlformats.org/spreadsheetml/2006/main" count="188" uniqueCount="87">
  <si>
    <t>Всего</t>
  </si>
  <si>
    <t>х</t>
  </si>
  <si>
    <t>№ п/п</t>
  </si>
  <si>
    <t>Направление расходов капитального характера</t>
  </si>
  <si>
    <t>Сметная стоимость объекта</t>
  </si>
  <si>
    <t>Сметная стоимость объекта в ценах соответствующих лет</t>
  </si>
  <si>
    <t>Остаток сметной стоимости объекта в текущих ценах*</t>
  </si>
  <si>
    <t>Всего, в т.ч.:</t>
  </si>
  <si>
    <t xml:space="preserve">1. Расходы бюджета субъекта Российской Федерации </t>
  </si>
  <si>
    <t>1.1. Расходы бюджета субъекта Российской Федерации (без учета расходов, планируемых за счет целевых межбюджетных трансфертов из федерального бюджета, включая переходящие остатки)</t>
  </si>
  <si>
    <t>1.2. Расходы бюджета субъекта Российской Федерации за счет целевых межбюджетных трансфертов из федерального бюджета</t>
  </si>
  <si>
    <t>2. Расходы местных бюджетов</t>
  </si>
  <si>
    <t>В соответствии с утвержденной проектной документацией (заключением государственной экспертизы) в ценах на момент ее утверждения</t>
  </si>
  <si>
    <t>Оценочная стоимость (по объектам, не имеющим заключения государственной экспертизы)</t>
  </si>
  <si>
    <t>Квартал и год, в ценах которых определена стоимость</t>
  </si>
  <si>
    <t>В соответствии с заключенными контрактами</t>
  </si>
  <si>
    <t>Прогнозная стоимость с учетом индексов-дефляторов</t>
  </si>
  <si>
    <t>3=4+7</t>
  </si>
  <si>
    <t>4=5+6</t>
  </si>
  <si>
    <t>8=9+12</t>
  </si>
  <si>
    <t>9=10+11</t>
  </si>
  <si>
    <t>в разрезе объектов по отраслям экономики</t>
  </si>
  <si>
    <t>прочие объекты</t>
  </si>
  <si>
    <t>Субсидии местным бюджетам из бюджета субъекта Российской Федерации</t>
  </si>
  <si>
    <t>2.1</t>
  </si>
  <si>
    <t>объекты муниципальной собственности, софинансируемые из федерального бюджета</t>
  </si>
  <si>
    <t>2.2</t>
  </si>
  <si>
    <t>4.</t>
  </si>
  <si>
    <t>Стоимость разработки проектно-сметной документации</t>
  </si>
  <si>
    <t>5.</t>
  </si>
  <si>
    <t>Стоимость разработки проектно-сметной документации, по которой не началось строительство</t>
  </si>
  <si>
    <t>* В ценах, указанных в столбце 15</t>
  </si>
  <si>
    <t xml:space="preserve"> на 01.01.2019 (прогноз)</t>
  </si>
  <si>
    <t>на начало текущего финансового года
 (факт)</t>
  </si>
  <si>
    <t xml:space="preserve"> на конец текущего финансового года
 (прогноз)</t>
  </si>
  <si>
    <t xml:space="preserve"> на конец первого года планового периода (прогноз)</t>
  </si>
  <si>
    <t xml:space="preserve"> на конец второго года планового периода (прогноз)</t>
  </si>
  <si>
    <t>Форма № 1.3</t>
  </si>
  <si>
    <t>Сведения о планируемых объемах расходов бюджета субъекта Российской Федерации на осуществление капитальных вложений в объекты государственной и муниципальной собственности</t>
  </si>
  <si>
    <t>Физическая культура и спорт</t>
  </si>
  <si>
    <t>Плоскосное спортивное сооружение с.Куприяновка Завитинского района-комплексная площадка для подвижных игр</t>
  </si>
  <si>
    <t>Плоскосное спортивное сооружение с.Успеновка Завитинского района-комплексная площадка для подвижных игр</t>
  </si>
  <si>
    <t>II квартал 2015 года</t>
  </si>
  <si>
    <t>Строительство площадки для физкультурно-оздоровительных занятий для населения (спортивного ядра) в с.Васильевка</t>
  </si>
  <si>
    <t>I квартал 2014 года</t>
  </si>
  <si>
    <t xml:space="preserve">Строительство комплексной площадки для подвижных игр (2 этап спортивной детской площадки) в с.Крестовоздвиженка </t>
  </si>
  <si>
    <t>IV квартал 2014 года</t>
  </si>
  <si>
    <t>Культура, кинематография</t>
  </si>
  <si>
    <t>Строительство сельского дома культуры в с.Усть-Нюкжа Тындинский район</t>
  </si>
  <si>
    <t>1 кв .2011</t>
  </si>
  <si>
    <t>Строительство спортивного корпуса с плавательным бассейном 25х11и детской ванной 10х6 в кв.367 города Свободного</t>
  </si>
  <si>
    <t>2009г.</t>
  </si>
  <si>
    <t>Реконструкция здания МАОУ ДО "Детско - юношеская спортивная школа №3 г. Благовещенска" в кв. 177 г. Благовещенска (пристройка крытого катка)</t>
  </si>
  <si>
    <t>2 кв. 2014г.</t>
  </si>
  <si>
    <t>Жилищно-коммунальное хозяйство</t>
  </si>
  <si>
    <t>Реконструкция канализационного коллектора Северного жилого района до очистных сооружений канализации, г.Благовещенск (4 очередь)</t>
  </si>
  <si>
    <t>Центр культурного развития в г.Белогорске</t>
  </si>
  <si>
    <t>2015 г.</t>
  </si>
  <si>
    <t>Водное хозяйство</t>
  </si>
  <si>
    <t>Берегоукрепление и реконструкция набережной р.Амур, г.Благовещенск</t>
  </si>
  <si>
    <t>4 кв.2007</t>
  </si>
  <si>
    <t>Образование</t>
  </si>
  <si>
    <t>Реконструкция МАДОУ детского сада № 8 «Катюша» г.Сковородино</t>
  </si>
  <si>
    <t>Реконструкция дошкольных групп при МОБУ СОШ пгт.Уруша Сковородинского района</t>
  </si>
  <si>
    <t>Реконструкция дошкольных групп при МОАУ СОШ с.Новосергеевка Серышевского района</t>
  </si>
  <si>
    <t>Строительство детского сада в 404 квартале г.Благовещенск</t>
  </si>
  <si>
    <t>Дорожное хозяйство</t>
  </si>
  <si>
    <t>4 кв.2014</t>
  </si>
  <si>
    <t>3 кв.2015</t>
  </si>
  <si>
    <t>Т.Г.Половайкина</t>
  </si>
  <si>
    <t>Министр финансов Амурской  области</t>
  </si>
  <si>
    <t>Переселение граждан из аварийного жилищного фонда,  в т.ч. С учетом необходимости развития малоэтажного жилищного строительства</t>
  </si>
  <si>
    <t>Приобретение жилых помещений</t>
  </si>
  <si>
    <t>реконструкция дорог г.Благовещенск</t>
  </si>
  <si>
    <t>реконструкция ливневой канализации г.Благовещенска</t>
  </si>
  <si>
    <t>Строительство СОШ г.Благовещенск</t>
  </si>
  <si>
    <t>отчетный год (кассовые расходы)</t>
  </si>
  <si>
    <t>текущий финансовый год на 01.08.2016 (плановые назначения)</t>
  </si>
  <si>
    <t>В разрезе объектов, софинансируемых за счет средств федерального и областного бюджетов</t>
  </si>
  <si>
    <t>текущий финансовый год на 01.12.2016 (план)</t>
  </si>
  <si>
    <t>отчетный год (касса)</t>
  </si>
  <si>
    <t>В разрезе объектов, финансируемых за счет средств местного бюджета</t>
  </si>
  <si>
    <t>Направление расходов капитального характера                                                                                                                                                                      (по виду расходов 400)</t>
  </si>
  <si>
    <t>Руководитель</t>
  </si>
  <si>
    <t>ФИО</t>
  </si>
  <si>
    <t>Остаток сметной стоимости объекта в текущих ценах</t>
  </si>
  <si>
    <t>Сведения о планируемых объемах расходов  на осуществление капитальных вложений в объекты  муниципальной собственности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</si>
</sst>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#,##0.0_ ;\-#,##0.0\ "/>
  </numFmts>
  <fonts count="20">
    <font>
      <sz val="10"/>
      <name val="Arial"/>
      <charset val="204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4" fillId="0" borderId="0" applyFont="0" applyFill="0" applyBorder="0" applyAlignment="0" applyProtection="0"/>
    <xf numFmtId="0" fontId="15" fillId="0" borderId="0"/>
  </cellStyleXfs>
  <cellXfs count="89">
    <xf numFmtId="0" fontId="0" fillId="0" borderId="0" xfId="0"/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/>
    <xf numFmtId="0" fontId="8" fillId="0" borderId="0" xfId="0" applyFont="1" applyFill="1" applyBorder="1"/>
    <xf numFmtId="164" fontId="11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/>
    <xf numFmtId="16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11" fillId="2" borderId="1" xfId="2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 wrapText="1"/>
    </xf>
    <xf numFmtId="0" fontId="12" fillId="2" borderId="0" xfId="0" applyFont="1" applyFill="1" applyAlignment="1">
      <alignment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vertical="center"/>
    </xf>
    <xf numFmtId="0" fontId="11" fillId="2" borderId="1" xfId="3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164" fontId="16" fillId="2" borderId="1" xfId="2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164" fontId="5" fillId="2" borderId="1" xfId="2" applyNumberFormat="1" applyFont="1" applyFill="1" applyBorder="1" applyAlignment="1">
      <alignment horizontal="center" vertical="center"/>
    </xf>
    <xf numFmtId="164" fontId="5" fillId="2" borderId="1" xfId="2" applyNumberFormat="1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horizontal="center" vertical="center" wrapText="1"/>
    </xf>
    <xf numFmtId="164" fontId="11" fillId="2" borderId="1" xfId="2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top" wrapText="1"/>
    </xf>
    <xf numFmtId="165" fontId="5" fillId="2" borderId="1" xfId="2" applyNumberFormat="1" applyFont="1" applyFill="1" applyBorder="1" applyAlignment="1">
      <alignment horizontal="center" vertical="center"/>
    </xf>
    <xf numFmtId="165" fontId="5" fillId="2" borderId="0" xfId="2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vertical="top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164" fontId="16" fillId="2" borderId="1" xfId="2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165" fontId="5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49" fontId="19" fillId="2" borderId="2" xfId="0" applyNumberFormat="1" applyFont="1" applyFill="1" applyBorder="1" applyAlignment="1">
      <alignment vertical="top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</cellXfs>
  <cellStyles count="4">
    <cellStyle name="Обычный" xfId="0" builtinId="0"/>
    <cellStyle name="Обычный 2" xfId="1"/>
    <cellStyle name="Обычный_Лист1_1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Normal="100" zoomScaleSheetLayoutView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5" sqref="H5"/>
    </sheetView>
  </sheetViews>
  <sheetFormatPr defaultColWidth="9.109375" defaultRowHeight="13.2"/>
  <cols>
    <col min="1" max="1" width="4.33203125" style="3" customWidth="1"/>
    <col min="2" max="2" width="29.109375" style="3" customWidth="1"/>
    <col min="3" max="3" width="11.33203125" style="3" customWidth="1"/>
    <col min="4" max="4" width="11.6640625" style="3" customWidth="1"/>
    <col min="5" max="5" width="16" style="3" customWidth="1"/>
    <col min="6" max="6" width="15" style="3" customWidth="1"/>
    <col min="7" max="7" width="10.5546875" style="3" customWidth="1"/>
    <col min="8" max="8" width="11.5546875" style="3" customWidth="1"/>
    <col min="9" max="9" width="11.6640625" style="3" customWidth="1"/>
    <col min="10" max="10" width="16.5546875" style="3" customWidth="1"/>
    <col min="11" max="11" width="14.88671875" style="3" customWidth="1"/>
    <col min="12" max="12" width="9.5546875" style="3" customWidth="1"/>
    <col min="13" max="13" width="14.5546875" style="3" customWidth="1"/>
    <col min="14" max="14" width="14.44140625" style="3" customWidth="1"/>
    <col min="15" max="15" width="10.109375" style="3" customWidth="1"/>
    <col min="16" max="16" width="13" style="3" customWidth="1"/>
    <col min="17" max="17" width="14" style="3" customWidth="1"/>
    <col min="18" max="18" width="13.109375" style="3" customWidth="1"/>
    <col min="19" max="19" width="12.5546875" style="3" customWidth="1"/>
    <col min="20" max="21" width="11.6640625" style="3" customWidth="1"/>
    <col min="22" max="22" width="12" style="3" hidden="1" customWidth="1"/>
    <col min="23" max="16384" width="9.109375" style="3"/>
  </cols>
  <sheetData>
    <row r="1" spans="1:23" ht="17.25" customHeight="1">
      <c r="J1" s="83" t="s">
        <v>37</v>
      </c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3" ht="31.65" customHeight="1">
      <c r="B2" s="84" t="s">
        <v>86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5"/>
    </row>
    <row r="3" spans="1:23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23" ht="25.5" customHeight="1">
      <c r="A4" s="85" t="s">
        <v>2</v>
      </c>
      <c r="B4" s="82" t="s">
        <v>82</v>
      </c>
      <c r="C4" s="80" t="s">
        <v>80</v>
      </c>
      <c r="D4" s="86"/>
      <c r="E4" s="86"/>
      <c r="F4" s="86"/>
      <c r="G4" s="81"/>
      <c r="H4" s="80" t="s">
        <v>79</v>
      </c>
      <c r="I4" s="86"/>
      <c r="J4" s="86"/>
      <c r="K4" s="86"/>
      <c r="L4" s="81"/>
      <c r="M4" s="80" t="s">
        <v>4</v>
      </c>
      <c r="N4" s="86"/>
      <c r="O4" s="81"/>
      <c r="P4" s="80" t="s">
        <v>5</v>
      </c>
      <c r="Q4" s="81"/>
      <c r="R4" s="82" t="s">
        <v>85</v>
      </c>
      <c r="S4" s="82"/>
      <c r="T4" s="82"/>
      <c r="U4" s="82"/>
      <c r="V4" s="82"/>
    </row>
    <row r="5" spans="1:23" ht="196.2" customHeight="1">
      <c r="A5" s="85"/>
      <c r="B5" s="82"/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33</v>
      </c>
      <c r="S5" s="7" t="s">
        <v>34</v>
      </c>
      <c r="T5" s="7" t="s">
        <v>35</v>
      </c>
      <c r="U5" s="7" t="s">
        <v>36</v>
      </c>
      <c r="V5" s="7" t="s">
        <v>32</v>
      </c>
    </row>
    <row r="6" spans="1:23" ht="14.25" customHeight="1">
      <c r="A6" s="7">
        <v>1</v>
      </c>
      <c r="B6" s="7">
        <v>2</v>
      </c>
      <c r="C6" s="7" t="s">
        <v>17</v>
      </c>
      <c r="D6" s="8" t="s">
        <v>18</v>
      </c>
      <c r="E6" s="7">
        <v>5</v>
      </c>
      <c r="F6" s="7">
        <v>6</v>
      </c>
      <c r="G6" s="7">
        <v>7</v>
      </c>
      <c r="H6" s="7" t="s">
        <v>19</v>
      </c>
      <c r="I6" s="8" t="s">
        <v>20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</row>
    <row r="7" spans="1:23" ht="63.6" customHeight="1">
      <c r="A7" s="77">
        <v>1</v>
      </c>
      <c r="B7" s="77" t="s">
        <v>78</v>
      </c>
      <c r="C7" s="7"/>
      <c r="D7" s="76"/>
      <c r="E7" s="7"/>
      <c r="F7" s="7"/>
      <c r="G7" s="7"/>
      <c r="H7" s="7"/>
      <c r="I7" s="7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3" ht="14.25" customHeight="1">
      <c r="A8" s="7"/>
      <c r="B8" s="7"/>
      <c r="C8" s="7"/>
      <c r="D8" s="76"/>
      <c r="E8" s="7"/>
      <c r="F8" s="7"/>
      <c r="G8" s="7"/>
      <c r="H8" s="7"/>
      <c r="I8" s="7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3" ht="14.25" customHeight="1">
      <c r="A9" s="7"/>
      <c r="B9" s="7"/>
      <c r="C9" s="7"/>
      <c r="D9" s="76"/>
      <c r="E9" s="7"/>
      <c r="F9" s="7"/>
      <c r="G9" s="7"/>
      <c r="H9" s="7"/>
      <c r="I9" s="7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3" ht="51.6" customHeight="1">
      <c r="A10" s="77">
        <v>2</v>
      </c>
      <c r="B10" s="77" t="s">
        <v>81</v>
      </c>
      <c r="C10" s="7"/>
      <c r="D10" s="76"/>
      <c r="E10" s="7"/>
      <c r="F10" s="7"/>
      <c r="G10" s="7"/>
      <c r="H10" s="7"/>
      <c r="I10" s="7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3" ht="17.399999999999999" customHeight="1">
      <c r="A11" s="7"/>
      <c r="B11" s="7"/>
      <c r="C11" s="7"/>
      <c r="D11" s="76"/>
      <c r="E11" s="7"/>
      <c r="F11" s="7"/>
      <c r="G11" s="7"/>
      <c r="H11" s="7"/>
      <c r="I11" s="7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3" ht="14.25" customHeight="1">
      <c r="A12" s="7"/>
      <c r="B12" s="7"/>
      <c r="C12" s="7"/>
      <c r="D12" s="76"/>
      <c r="E12" s="7"/>
      <c r="F12" s="7"/>
      <c r="G12" s="7"/>
      <c r="H12" s="7"/>
      <c r="I12" s="7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3" ht="19.5" customHeight="1">
      <c r="A13" s="22">
        <v>3</v>
      </c>
      <c r="B13" s="23" t="s">
        <v>0</v>
      </c>
      <c r="C13" s="24"/>
      <c r="D13" s="24"/>
      <c r="E13" s="24"/>
      <c r="F13" s="24"/>
      <c r="G13" s="24"/>
      <c r="H13" s="24"/>
      <c r="I13" s="24"/>
      <c r="J13" s="24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57"/>
      <c r="W13" s="58"/>
    </row>
    <row r="14" spans="1:23" s="4" customFormat="1" ht="39.75" customHeight="1">
      <c r="A14" s="59" t="s">
        <v>27</v>
      </c>
      <c r="B14" s="28" t="s">
        <v>28</v>
      </c>
      <c r="C14" s="60"/>
      <c r="D14" s="60"/>
      <c r="E14" s="33" t="s">
        <v>1</v>
      </c>
      <c r="F14" s="33" t="s">
        <v>1</v>
      </c>
      <c r="G14" s="33" t="s">
        <v>1</v>
      </c>
      <c r="H14" s="27">
        <f>I14</f>
        <v>0</v>
      </c>
      <c r="I14" s="27"/>
      <c r="J14" s="33"/>
      <c r="K14" s="17"/>
      <c r="L14" s="17" t="s">
        <v>1</v>
      </c>
      <c r="M14" s="17" t="s">
        <v>1</v>
      </c>
      <c r="N14" s="17" t="s">
        <v>1</v>
      </c>
      <c r="O14" s="17" t="s">
        <v>1</v>
      </c>
      <c r="P14" s="17" t="s">
        <v>1</v>
      </c>
      <c r="Q14" s="17" t="s">
        <v>1</v>
      </c>
      <c r="R14" s="17" t="s">
        <v>1</v>
      </c>
      <c r="S14" s="17" t="s">
        <v>1</v>
      </c>
      <c r="T14" s="17" t="s">
        <v>1</v>
      </c>
      <c r="U14" s="17" t="s">
        <v>1</v>
      </c>
      <c r="V14" s="33" t="s">
        <v>1</v>
      </c>
      <c r="W14" s="61"/>
    </row>
    <row r="15" spans="1:23" ht="61.5" customHeight="1">
      <c r="A15" s="59" t="s">
        <v>29</v>
      </c>
      <c r="B15" s="28" t="s">
        <v>30</v>
      </c>
      <c r="C15" s="33"/>
      <c r="D15" s="33"/>
      <c r="E15" s="33" t="s">
        <v>1</v>
      </c>
      <c r="F15" s="33" t="s">
        <v>1</v>
      </c>
      <c r="G15" s="33" t="s">
        <v>1</v>
      </c>
      <c r="H15" s="27">
        <f>I15</f>
        <v>0</v>
      </c>
      <c r="I15" s="27"/>
      <c r="J15" s="17"/>
      <c r="K15" s="17"/>
      <c r="L15" s="17" t="s">
        <v>1</v>
      </c>
      <c r="M15" s="17" t="s">
        <v>1</v>
      </c>
      <c r="N15" s="17" t="s">
        <v>1</v>
      </c>
      <c r="O15" s="17" t="s">
        <v>1</v>
      </c>
      <c r="P15" s="17" t="s">
        <v>1</v>
      </c>
      <c r="Q15" s="17" t="s">
        <v>1</v>
      </c>
      <c r="R15" s="17" t="s">
        <v>1</v>
      </c>
      <c r="S15" s="17" t="s">
        <v>1</v>
      </c>
      <c r="T15" s="17" t="s">
        <v>1</v>
      </c>
      <c r="U15" s="17" t="s">
        <v>1</v>
      </c>
      <c r="V15" s="33" t="s">
        <v>1</v>
      </c>
      <c r="W15" s="58"/>
    </row>
    <row r="16" spans="1:23">
      <c r="I16" s="67"/>
    </row>
    <row r="17" spans="1:20" ht="10.5" customHeight="1">
      <c r="B17" s="79"/>
      <c r="C17" s="79"/>
      <c r="D17" s="79"/>
      <c r="E17" s="79"/>
      <c r="F17" s="79"/>
      <c r="G17" s="79"/>
      <c r="H17" s="79"/>
    </row>
    <row r="18" spans="1:20" ht="10.5" hidden="1" customHeight="1">
      <c r="B18" s="14"/>
      <c r="C18" s="14"/>
      <c r="D18" s="14"/>
      <c r="E18" s="14"/>
      <c r="F18" s="14"/>
      <c r="G18" s="14"/>
      <c r="H18" s="14"/>
    </row>
    <row r="19" spans="1:20" ht="10.5" hidden="1" customHeight="1">
      <c r="B19" s="63"/>
      <c r="C19" s="15"/>
      <c r="D19" s="15"/>
      <c r="E19" s="15"/>
      <c r="F19" s="15"/>
      <c r="G19" s="15"/>
      <c r="H19" s="15"/>
    </row>
    <row r="20" spans="1:20" ht="14.25" customHeight="1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</row>
    <row r="21" spans="1:20" ht="14.25" customHeight="1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</row>
    <row r="22" spans="1:20" ht="14.25" customHeight="1">
      <c r="B22" s="87" t="s">
        <v>83</v>
      </c>
      <c r="C22" s="66"/>
      <c r="D22" s="66"/>
      <c r="E22" s="88"/>
      <c r="F22" s="78" t="s">
        <v>84</v>
      </c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</row>
    <row r="23" spans="1:20" ht="14.25" customHeight="1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</row>
    <row r="24" spans="1:20" ht="14.25" customHeight="1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</row>
    <row r="25" spans="1:20" ht="10.5" customHeight="1">
      <c r="B25" s="14"/>
      <c r="C25" s="14"/>
      <c r="D25" s="14"/>
      <c r="E25" s="14"/>
      <c r="F25" s="14"/>
      <c r="G25" s="14"/>
      <c r="H25" s="14"/>
    </row>
    <row r="26" spans="1:20">
      <c r="A26" s="10"/>
      <c r="B26" s="11"/>
    </row>
    <row r="27" spans="1:20" ht="18.75" customHeight="1">
      <c r="A27" s="10"/>
      <c r="B27" s="12"/>
      <c r="C27" s="12"/>
      <c r="D27" s="1"/>
      <c r="K27" s="68"/>
      <c r="N27" s="69"/>
    </row>
    <row r="28" spans="1:20" ht="18">
      <c r="A28" s="10"/>
      <c r="B28" s="11"/>
      <c r="F28" s="16"/>
      <c r="G28" s="16"/>
      <c r="H28" s="1"/>
      <c r="I28" s="2"/>
      <c r="J28" s="16"/>
      <c r="K28" s="16"/>
    </row>
    <row r="29" spans="1:20">
      <c r="B29" s="11"/>
    </row>
    <row r="30" spans="1:20">
      <c r="B30" s="11"/>
    </row>
    <row r="31" spans="1:20">
      <c r="B31" s="11"/>
      <c r="I31" s="67"/>
    </row>
    <row r="32" spans="1:20">
      <c r="B32" s="11"/>
    </row>
  </sheetData>
  <customSheetViews>
    <customSheetView guid="{9C7E800C-F572-46CE-8126-B340C41EDA12}" showPageBreaks="1" printArea="1" hiddenColumns="1">
      <pane xSplit="2" ySplit="6" topLeftCell="C79" activePane="bottomRight" state="frozen"/>
      <selection pane="bottomRight" activeCell="J80" sqref="J79:J80"/>
      <pageMargins left="0" right="0" top="0.31496062992125984" bottom="0.31496062992125984" header="0.31496062992125984" footer="0.19685039370078741"/>
      <pageSetup paperSize="9" scale="53" orientation="landscape" r:id="rId1"/>
      <headerFooter differentFirst="1">
        <oddFooter>&amp;C&amp;P</oddFooter>
      </headerFooter>
    </customSheetView>
    <customSheetView guid="{EC24EDBC-F833-4F91-9844-D59A3326C712}" showPageBreaks="1" printArea="1" hiddenColumns="1" topLeftCell="A4">
      <pane xSplit="2" ySplit="3" topLeftCell="C76" activePane="bottomRight" state="frozen"/>
      <selection pane="bottomRight" activeCell="J81" sqref="J81"/>
      <pageMargins left="0" right="0" top="0.31496062992125984" bottom="0.31496062992125984" header="0.31496062992125984" footer="0.19685039370078741"/>
      <pageSetup paperSize="9" scale="53" orientation="landscape" r:id="rId2"/>
      <headerFooter differentFirst="1">
        <oddFooter>&amp;C&amp;P</oddFooter>
      </headerFooter>
    </customSheetView>
  </customSheetViews>
  <mergeCells count="11">
    <mergeCell ref="A4:A5"/>
    <mergeCell ref="B4:B5"/>
    <mergeCell ref="C4:G4"/>
    <mergeCell ref="H4:L4"/>
    <mergeCell ref="M4:O4"/>
    <mergeCell ref="B20:T20"/>
    <mergeCell ref="P4:Q4"/>
    <mergeCell ref="R4:V4"/>
    <mergeCell ref="B17:H17"/>
    <mergeCell ref="J1:U1"/>
    <mergeCell ref="B2:U2"/>
  </mergeCells>
  <pageMargins left="0" right="0" top="0.31496062992125984" bottom="0.31496062992125984" header="0.31496062992125984" footer="0.19685039370078741"/>
  <pageSetup paperSize="9" scale="53" orientation="landscape" r:id="rId3"/>
  <headerFooter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topLeftCell="B1" workbookViewId="0">
      <selection activeCell="B9" sqref="B9"/>
    </sheetView>
  </sheetViews>
  <sheetFormatPr defaultColWidth="9.109375" defaultRowHeight="13.2"/>
  <cols>
    <col min="1" max="1" width="4.33203125" style="3" customWidth="1"/>
    <col min="2" max="2" width="29.109375" style="3" customWidth="1"/>
    <col min="3" max="3" width="11.33203125" style="3" customWidth="1"/>
    <col min="4" max="4" width="11.6640625" style="3" customWidth="1"/>
    <col min="5" max="5" width="16" style="3" customWidth="1"/>
    <col min="6" max="6" width="15" style="3" customWidth="1"/>
    <col min="7" max="7" width="10.5546875" style="3" customWidth="1"/>
    <col min="8" max="8" width="11.5546875" style="3" customWidth="1"/>
    <col min="9" max="9" width="11.6640625" style="3" customWidth="1"/>
    <col min="10" max="10" width="16.5546875" style="3" customWidth="1"/>
    <col min="11" max="11" width="14.88671875" style="3" customWidth="1"/>
    <col min="12" max="12" width="9.5546875" style="3" customWidth="1"/>
    <col min="13" max="13" width="14.5546875" style="3" customWidth="1"/>
    <col min="14" max="14" width="14.44140625" style="3" customWidth="1"/>
    <col min="15" max="15" width="10.109375" style="3" customWidth="1"/>
    <col min="16" max="16" width="13" style="3" customWidth="1"/>
    <col min="17" max="17" width="14" style="3" customWidth="1"/>
    <col min="18" max="18" width="13.109375" style="3" customWidth="1"/>
    <col min="19" max="19" width="12.5546875" style="3" customWidth="1"/>
    <col min="20" max="21" width="11.6640625" style="3" customWidth="1"/>
    <col min="22" max="22" width="12" style="3" hidden="1" customWidth="1"/>
    <col min="23" max="16384" width="9.109375" style="3"/>
  </cols>
  <sheetData>
    <row r="1" spans="1:23" ht="17.25" customHeight="1">
      <c r="J1" s="83" t="s">
        <v>37</v>
      </c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3" ht="31.65" customHeight="1">
      <c r="B2" s="84" t="s">
        <v>38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5"/>
    </row>
    <row r="3" spans="1:23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23" ht="25.5" customHeight="1">
      <c r="A4" s="85" t="s">
        <v>2</v>
      </c>
      <c r="B4" s="82" t="s">
        <v>3</v>
      </c>
      <c r="C4" s="80" t="s">
        <v>76</v>
      </c>
      <c r="D4" s="86"/>
      <c r="E4" s="86"/>
      <c r="F4" s="86"/>
      <c r="G4" s="81"/>
      <c r="H4" s="80" t="s">
        <v>77</v>
      </c>
      <c r="I4" s="86"/>
      <c r="J4" s="86"/>
      <c r="K4" s="86"/>
      <c r="L4" s="81"/>
      <c r="M4" s="80" t="s">
        <v>4</v>
      </c>
      <c r="N4" s="86"/>
      <c r="O4" s="81"/>
      <c r="P4" s="80" t="s">
        <v>5</v>
      </c>
      <c r="Q4" s="81"/>
      <c r="R4" s="82" t="s">
        <v>6</v>
      </c>
      <c r="S4" s="82"/>
      <c r="T4" s="82"/>
      <c r="U4" s="82"/>
      <c r="V4" s="82"/>
    </row>
    <row r="5" spans="1:23" ht="196.2" customHeight="1">
      <c r="A5" s="85"/>
      <c r="B5" s="82"/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33</v>
      </c>
      <c r="S5" s="7" t="s">
        <v>34</v>
      </c>
      <c r="T5" s="7" t="s">
        <v>35</v>
      </c>
      <c r="U5" s="7" t="s">
        <v>36</v>
      </c>
      <c r="V5" s="7" t="s">
        <v>32</v>
      </c>
    </row>
    <row r="6" spans="1:23" ht="14.25" customHeight="1">
      <c r="A6" s="7">
        <v>1</v>
      </c>
      <c r="B6" s="7">
        <v>2</v>
      </c>
      <c r="C6" s="7" t="s">
        <v>17</v>
      </c>
      <c r="D6" s="71" t="s">
        <v>18</v>
      </c>
      <c r="E6" s="7">
        <v>5</v>
      </c>
      <c r="F6" s="7">
        <v>6</v>
      </c>
      <c r="G6" s="7">
        <v>7</v>
      </c>
      <c r="H6" s="7" t="s">
        <v>19</v>
      </c>
      <c r="I6" s="71" t="s">
        <v>20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</row>
    <row r="7" spans="1:23" s="9" customFormat="1" ht="39.6">
      <c r="A7" s="22">
        <v>2</v>
      </c>
      <c r="B7" s="23" t="s">
        <v>23</v>
      </c>
      <c r="C7" s="35">
        <f t="shared" ref="C7:N7" si="0">C8+C28</f>
        <v>2631063.9669999997</v>
      </c>
      <c r="D7" s="35">
        <f t="shared" si="0"/>
        <v>2320937.87</v>
      </c>
      <c r="E7" s="35">
        <f t="shared" si="0"/>
        <v>635112.89999999991</v>
      </c>
      <c r="F7" s="35">
        <f t="shared" si="0"/>
        <v>1685824.9700000002</v>
      </c>
      <c r="G7" s="35">
        <f t="shared" si="0"/>
        <v>46915.697</v>
      </c>
      <c r="H7" s="24">
        <f t="shared" ref="H7:H27" si="1">I7+L7</f>
        <v>4325929.96</v>
      </c>
      <c r="I7" s="24">
        <f>J7+K7</f>
        <v>3791096.4</v>
      </c>
      <c r="J7" s="35">
        <f>J8+J28</f>
        <v>3589233.3</v>
      </c>
      <c r="K7" s="35">
        <f t="shared" si="0"/>
        <v>201863.1</v>
      </c>
      <c r="L7" s="35">
        <f t="shared" si="0"/>
        <v>534833.55999999994</v>
      </c>
      <c r="M7" s="35">
        <f t="shared" si="0"/>
        <v>7720768.1000000006</v>
      </c>
      <c r="N7" s="35">
        <f t="shared" si="0"/>
        <v>128851.17</v>
      </c>
      <c r="O7" s="35"/>
      <c r="P7" s="35">
        <f t="shared" ref="P7:U7" si="2">P8+P28</f>
        <v>10526922.443999998</v>
      </c>
      <c r="Q7" s="35">
        <f t="shared" si="2"/>
        <v>10919863.804</v>
      </c>
      <c r="R7" s="35">
        <f t="shared" si="2"/>
        <v>3208041.432</v>
      </c>
      <c r="S7" s="35">
        <f t="shared" si="2"/>
        <v>2517644.08</v>
      </c>
      <c r="T7" s="35">
        <f t="shared" si="2"/>
        <v>230647.3</v>
      </c>
      <c r="U7" s="35">
        <f t="shared" si="2"/>
        <v>0</v>
      </c>
      <c r="V7" s="25"/>
      <c r="W7" s="26"/>
    </row>
    <row r="8" spans="1:23" s="9" customFormat="1" ht="39.6">
      <c r="A8" s="18" t="s">
        <v>24</v>
      </c>
      <c r="B8" s="25" t="s">
        <v>25</v>
      </c>
      <c r="C8" s="17">
        <f t="shared" ref="C8:N8" si="3">C10+C16+C19+C21+C23</f>
        <v>1242694.4669999999</v>
      </c>
      <c r="D8" s="17">
        <f t="shared" si="3"/>
        <v>1221778.77</v>
      </c>
      <c r="E8" s="17">
        <f t="shared" si="3"/>
        <v>309771.09999999998</v>
      </c>
      <c r="F8" s="17">
        <f t="shared" si="3"/>
        <v>912007.67</v>
      </c>
      <c r="G8" s="17">
        <f t="shared" si="3"/>
        <v>20915.697</v>
      </c>
      <c r="H8" s="27">
        <f t="shared" si="1"/>
        <v>417845.06</v>
      </c>
      <c r="I8" s="27">
        <f t="shared" ref="I8:I27" si="4">J8+K8</f>
        <v>288854.8</v>
      </c>
      <c r="J8" s="17">
        <f>J10+J16+J19+J21+J23</f>
        <v>86991.7</v>
      </c>
      <c r="K8" s="17">
        <f t="shared" si="3"/>
        <v>201863.1</v>
      </c>
      <c r="L8" s="17">
        <f t="shared" si="3"/>
        <v>128990.26</v>
      </c>
      <c r="M8" s="17">
        <f t="shared" si="3"/>
        <v>7614768.1000000006</v>
      </c>
      <c r="N8" s="17">
        <f t="shared" si="3"/>
        <v>128851.17</v>
      </c>
      <c r="O8" s="17"/>
      <c r="P8" s="17">
        <f t="shared" ref="P8:U8" si="5">P10+P16+P19+P21+P23</f>
        <v>10526922.443999998</v>
      </c>
      <c r="Q8" s="17">
        <f t="shared" si="5"/>
        <v>10919863.804</v>
      </c>
      <c r="R8" s="17">
        <f t="shared" si="5"/>
        <v>3208041.432</v>
      </c>
      <c r="S8" s="17">
        <f t="shared" si="5"/>
        <v>2517644.08</v>
      </c>
      <c r="T8" s="17">
        <f t="shared" si="5"/>
        <v>230647.3</v>
      </c>
      <c r="U8" s="17">
        <f t="shared" si="5"/>
        <v>0</v>
      </c>
      <c r="V8" s="25"/>
      <c r="W8" s="26"/>
    </row>
    <row r="9" spans="1:23" s="9" customFormat="1" ht="26.4">
      <c r="A9" s="18"/>
      <c r="B9" s="28" t="s">
        <v>21</v>
      </c>
      <c r="C9" s="29"/>
      <c r="D9" s="29"/>
      <c r="E9" s="29"/>
      <c r="F9" s="29"/>
      <c r="G9" s="29"/>
      <c r="H9" s="27"/>
      <c r="I9" s="27"/>
      <c r="J9" s="25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25"/>
      <c r="W9" s="26"/>
    </row>
    <row r="10" spans="1:23" s="9" customFormat="1" ht="13.8">
      <c r="A10" s="18"/>
      <c r="B10" s="19" t="s">
        <v>39</v>
      </c>
      <c r="C10" s="32">
        <f>SUM(C11:C15)</f>
        <v>153082</v>
      </c>
      <c r="D10" s="32">
        <f>SUM(D11:D15)</f>
        <v>149960</v>
      </c>
      <c r="E10" s="32">
        <f>SUM(E11:E15)</f>
        <v>23000</v>
      </c>
      <c r="F10" s="32">
        <f>SUM(F11:F15)</f>
        <v>126960</v>
      </c>
      <c r="G10" s="32">
        <f>SUM(G11:G15)</f>
        <v>3122</v>
      </c>
      <c r="H10" s="64">
        <f t="shared" si="1"/>
        <v>35225.599999999999</v>
      </c>
      <c r="I10" s="24">
        <f t="shared" si="4"/>
        <v>4943.1000000000004</v>
      </c>
      <c r="J10" s="32">
        <f>SUM(J11:J15)</f>
        <v>1500</v>
      </c>
      <c r="K10" s="32">
        <f>SUM(K11:K15)</f>
        <v>3443.1</v>
      </c>
      <c r="L10" s="32">
        <f t="shared" ref="L10" si="6">SUM(L11:L15)</f>
        <v>30282.5</v>
      </c>
      <c r="M10" s="32">
        <f>SUM(M11:M15)</f>
        <v>193201.51</v>
      </c>
      <c r="N10" s="32">
        <f>SUM(N11:N15)</f>
        <v>0</v>
      </c>
      <c r="O10" s="32"/>
      <c r="P10" s="32">
        <f t="shared" ref="P10:U10" si="7">SUM(P11:P15)</f>
        <v>10756.34</v>
      </c>
      <c r="Q10" s="32">
        <f t="shared" si="7"/>
        <v>310100</v>
      </c>
      <c r="R10" s="32">
        <f t="shared" si="7"/>
        <v>104300</v>
      </c>
      <c r="S10" s="32">
        <f t="shared" si="7"/>
        <v>74300</v>
      </c>
      <c r="T10" s="32">
        <f t="shared" si="7"/>
        <v>0</v>
      </c>
      <c r="U10" s="32">
        <f t="shared" si="7"/>
        <v>0</v>
      </c>
      <c r="V10" s="25"/>
      <c r="W10" s="26"/>
    </row>
    <row r="11" spans="1:23" s="9" customFormat="1" ht="52.8">
      <c r="A11" s="18"/>
      <c r="B11" s="25" t="s">
        <v>50</v>
      </c>
      <c r="C11" s="17">
        <f>D11+G11</f>
        <v>142800</v>
      </c>
      <c r="D11" s="17">
        <f>E11+F11</f>
        <v>140000</v>
      </c>
      <c r="E11" s="17">
        <v>20000</v>
      </c>
      <c r="F11" s="17">
        <v>120000</v>
      </c>
      <c r="G11" s="17">
        <v>2800</v>
      </c>
      <c r="H11" s="27">
        <f t="shared" si="1"/>
        <v>30000</v>
      </c>
      <c r="I11" s="27">
        <f t="shared" si="4"/>
        <v>0</v>
      </c>
      <c r="J11" s="17">
        <v>0</v>
      </c>
      <c r="K11" s="17">
        <v>0</v>
      </c>
      <c r="L11" s="17">
        <v>30000</v>
      </c>
      <c r="M11" s="17">
        <v>175948.78</v>
      </c>
      <c r="N11" s="17">
        <v>0</v>
      </c>
      <c r="O11" s="17" t="s">
        <v>51</v>
      </c>
      <c r="P11" s="17">
        <v>0</v>
      </c>
      <c r="Q11" s="36">
        <v>310100</v>
      </c>
      <c r="R11" s="17">
        <v>104300</v>
      </c>
      <c r="S11" s="17">
        <v>74300</v>
      </c>
      <c r="T11" s="17">
        <v>0</v>
      </c>
      <c r="U11" s="17">
        <v>0</v>
      </c>
      <c r="V11" s="25"/>
      <c r="W11" s="26"/>
    </row>
    <row r="12" spans="1:23" s="9" customFormat="1" ht="52.8">
      <c r="A12" s="18"/>
      <c r="B12" s="25" t="s">
        <v>40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27">
        <f t="shared" si="1"/>
        <v>2717.7999999999997</v>
      </c>
      <c r="I12" s="27">
        <f t="shared" si="4"/>
        <v>2569.6</v>
      </c>
      <c r="J12" s="13">
        <v>780</v>
      </c>
      <c r="K12" s="13">
        <v>1789.6</v>
      </c>
      <c r="L12" s="13">
        <v>148.19999999999999</v>
      </c>
      <c r="M12" s="17">
        <v>2963.9</v>
      </c>
      <c r="N12" s="17">
        <v>0</v>
      </c>
      <c r="O12" s="17" t="s">
        <v>42</v>
      </c>
      <c r="P12" s="65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25"/>
      <c r="W12" s="26"/>
    </row>
    <row r="13" spans="1:23" s="9" customFormat="1" ht="52.8">
      <c r="A13" s="18"/>
      <c r="B13" s="25" t="s">
        <v>41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27">
        <f t="shared" si="1"/>
        <v>2507.8000000000002</v>
      </c>
      <c r="I13" s="27">
        <f t="shared" si="4"/>
        <v>2373.5</v>
      </c>
      <c r="J13" s="13">
        <v>720</v>
      </c>
      <c r="K13" s="13">
        <v>1653.5</v>
      </c>
      <c r="L13" s="13">
        <v>134.30000000000001</v>
      </c>
      <c r="M13" s="17">
        <v>2685.39</v>
      </c>
      <c r="N13" s="17">
        <v>0</v>
      </c>
      <c r="O13" s="17" t="s">
        <v>42</v>
      </c>
      <c r="P13" s="65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25"/>
      <c r="W13" s="26"/>
    </row>
    <row r="14" spans="1:23" s="9" customFormat="1" ht="52.8">
      <c r="A14" s="18"/>
      <c r="B14" s="34" t="s">
        <v>43</v>
      </c>
      <c r="C14" s="13">
        <v>6198</v>
      </c>
      <c r="D14" s="13">
        <v>5976</v>
      </c>
      <c r="E14" s="13">
        <v>1800</v>
      </c>
      <c r="F14" s="13">
        <v>4176</v>
      </c>
      <c r="G14" s="13">
        <v>222</v>
      </c>
      <c r="H14" s="27">
        <f t="shared" si="1"/>
        <v>0</v>
      </c>
      <c r="I14" s="27">
        <f t="shared" si="4"/>
        <v>0</v>
      </c>
      <c r="J14" s="38">
        <v>0</v>
      </c>
      <c r="K14" s="17">
        <v>0</v>
      </c>
      <c r="L14" s="17">
        <v>0</v>
      </c>
      <c r="M14" s="17">
        <v>6638.75</v>
      </c>
      <c r="N14" s="17">
        <v>0</v>
      </c>
      <c r="O14" s="17" t="s">
        <v>44</v>
      </c>
      <c r="P14" s="17">
        <v>6525.9120000000003</v>
      </c>
      <c r="Q14" s="36">
        <v>0</v>
      </c>
      <c r="R14" s="17">
        <v>0</v>
      </c>
      <c r="S14" s="17">
        <v>0</v>
      </c>
      <c r="T14" s="17">
        <v>0</v>
      </c>
      <c r="U14" s="17">
        <v>0</v>
      </c>
      <c r="V14" s="25"/>
      <c r="W14" s="26"/>
    </row>
    <row r="15" spans="1:23" s="9" customFormat="1" ht="52.8">
      <c r="A15" s="18"/>
      <c r="B15" s="34" t="s">
        <v>45</v>
      </c>
      <c r="C15" s="13">
        <v>4084</v>
      </c>
      <c r="D15" s="13">
        <v>3984</v>
      </c>
      <c r="E15" s="13">
        <v>1200</v>
      </c>
      <c r="F15" s="13">
        <v>2784</v>
      </c>
      <c r="G15" s="13">
        <v>100</v>
      </c>
      <c r="H15" s="27">
        <f t="shared" si="1"/>
        <v>0</v>
      </c>
      <c r="I15" s="27">
        <f t="shared" si="4"/>
        <v>0</v>
      </c>
      <c r="J15" s="17">
        <v>0</v>
      </c>
      <c r="K15" s="17">
        <v>0</v>
      </c>
      <c r="L15" s="17">
        <v>0</v>
      </c>
      <c r="M15" s="17">
        <v>4964.6899999999996</v>
      </c>
      <c r="N15" s="17">
        <v>0</v>
      </c>
      <c r="O15" s="17" t="s">
        <v>46</v>
      </c>
      <c r="P15" s="17">
        <v>4230.4279999999999</v>
      </c>
      <c r="Q15" s="36">
        <v>0</v>
      </c>
      <c r="R15" s="17">
        <v>0</v>
      </c>
      <c r="S15" s="17">
        <v>0</v>
      </c>
      <c r="T15" s="17">
        <v>0</v>
      </c>
      <c r="U15" s="17">
        <v>0</v>
      </c>
      <c r="V15" s="25"/>
      <c r="W15" s="26"/>
    </row>
    <row r="16" spans="1:23" s="9" customFormat="1" ht="13.8">
      <c r="A16" s="18"/>
      <c r="B16" s="19" t="s">
        <v>47</v>
      </c>
      <c r="C16" s="32">
        <f>C17+C18</f>
        <v>53466.95</v>
      </c>
      <c r="D16" s="32">
        <f t="shared" ref="D16:N16" si="8">D17+D18</f>
        <v>51086.45</v>
      </c>
      <c r="E16" s="32">
        <f t="shared" si="8"/>
        <v>150</v>
      </c>
      <c r="F16" s="32">
        <f t="shared" si="8"/>
        <v>50936.45</v>
      </c>
      <c r="G16" s="32">
        <f t="shared" si="8"/>
        <v>2380.5</v>
      </c>
      <c r="H16" s="64">
        <f t="shared" si="1"/>
        <v>48162</v>
      </c>
      <c r="I16" s="24">
        <f t="shared" si="4"/>
        <v>0</v>
      </c>
      <c r="J16" s="32">
        <f t="shared" si="8"/>
        <v>0</v>
      </c>
      <c r="K16" s="32">
        <f t="shared" si="8"/>
        <v>0</v>
      </c>
      <c r="L16" s="32">
        <f t="shared" si="8"/>
        <v>48162</v>
      </c>
      <c r="M16" s="32">
        <f t="shared" si="8"/>
        <v>28953.47</v>
      </c>
      <c r="N16" s="32">
        <f t="shared" si="8"/>
        <v>128851.17</v>
      </c>
      <c r="O16" s="32"/>
      <c r="P16" s="32">
        <f t="shared" ref="P16:U16" si="9">P17+P18</f>
        <v>28143.200000000001</v>
      </c>
      <c r="Q16" s="32">
        <f t="shared" si="9"/>
        <v>121740.9</v>
      </c>
      <c r="R16" s="32">
        <f t="shared" si="9"/>
        <v>48162</v>
      </c>
      <c r="S16" s="32">
        <f t="shared" si="9"/>
        <v>0</v>
      </c>
      <c r="T16" s="32">
        <f t="shared" si="9"/>
        <v>0</v>
      </c>
      <c r="U16" s="32">
        <f t="shared" si="9"/>
        <v>0</v>
      </c>
      <c r="V16" s="25"/>
      <c r="W16" s="26"/>
    </row>
    <row r="17" spans="1:23" s="9" customFormat="1" ht="39.6">
      <c r="A17" s="18"/>
      <c r="B17" s="39" t="s">
        <v>48</v>
      </c>
      <c r="C17" s="20">
        <v>1731.25</v>
      </c>
      <c r="D17" s="20">
        <v>1188.75</v>
      </c>
      <c r="E17" s="20">
        <v>150</v>
      </c>
      <c r="F17" s="20">
        <v>1038.75</v>
      </c>
      <c r="G17" s="20">
        <v>542.5</v>
      </c>
      <c r="H17" s="27">
        <f t="shared" si="1"/>
        <v>0</v>
      </c>
      <c r="I17" s="27">
        <f t="shared" si="4"/>
        <v>0</v>
      </c>
      <c r="J17" s="17">
        <v>0</v>
      </c>
      <c r="K17" s="17">
        <v>0</v>
      </c>
      <c r="L17" s="17">
        <v>0</v>
      </c>
      <c r="M17" s="40">
        <v>28953.47</v>
      </c>
      <c r="N17" s="40">
        <v>28953.47</v>
      </c>
      <c r="O17" s="40" t="s">
        <v>49</v>
      </c>
      <c r="P17" s="40">
        <v>28143.200000000001</v>
      </c>
      <c r="Q17" s="40">
        <v>21843.200000000001</v>
      </c>
      <c r="R17" s="17">
        <v>0</v>
      </c>
      <c r="S17" s="17">
        <v>0</v>
      </c>
      <c r="T17" s="17">
        <v>0</v>
      </c>
      <c r="U17" s="17">
        <v>0</v>
      </c>
      <c r="V17" s="25"/>
      <c r="W17" s="26"/>
    </row>
    <row r="18" spans="1:23" s="9" customFormat="1" ht="26.4">
      <c r="A18" s="18"/>
      <c r="B18" s="25" t="s">
        <v>56</v>
      </c>
      <c r="C18" s="40">
        <f>D18+G18</f>
        <v>51735.7</v>
      </c>
      <c r="D18" s="40">
        <v>49897.7</v>
      </c>
      <c r="E18" s="40">
        <v>0</v>
      </c>
      <c r="F18" s="40">
        <v>49897.7</v>
      </c>
      <c r="G18" s="40">
        <v>1838</v>
      </c>
      <c r="H18" s="27">
        <f t="shared" si="1"/>
        <v>48162</v>
      </c>
      <c r="I18" s="27">
        <f t="shared" si="4"/>
        <v>0</v>
      </c>
      <c r="J18" s="40">
        <v>0</v>
      </c>
      <c r="K18" s="40">
        <v>0</v>
      </c>
      <c r="L18" s="40">
        <f>50000-1838</f>
        <v>48162</v>
      </c>
      <c r="M18" s="40">
        <v>0</v>
      </c>
      <c r="N18" s="40">
        <v>99897.7</v>
      </c>
      <c r="O18" s="40" t="s">
        <v>57</v>
      </c>
      <c r="P18" s="40">
        <v>0</v>
      </c>
      <c r="Q18" s="41">
        <v>99897.7</v>
      </c>
      <c r="R18" s="40">
        <v>48162</v>
      </c>
      <c r="S18" s="40">
        <v>0</v>
      </c>
      <c r="T18" s="40">
        <v>0</v>
      </c>
      <c r="U18" s="40">
        <v>0</v>
      </c>
      <c r="V18" s="25"/>
      <c r="W18" s="26"/>
    </row>
    <row r="19" spans="1:23" s="9" customFormat="1" ht="13.8">
      <c r="A19" s="18"/>
      <c r="B19" s="19" t="s">
        <v>58</v>
      </c>
      <c r="C19" s="42">
        <f>C20</f>
        <v>255000.3</v>
      </c>
      <c r="D19" s="42">
        <f t="shared" ref="D19:G19" si="10">D20</f>
        <v>255000</v>
      </c>
      <c r="E19" s="30">
        <f t="shared" si="10"/>
        <v>255000</v>
      </c>
      <c r="F19" s="30">
        <f t="shared" si="10"/>
        <v>0</v>
      </c>
      <c r="G19" s="30">
        <f t="shared" si="10"/>
        <v>0.3</v>
      </c>
      <c r="H19" s="24">
        <f t="shared" si="1"/>
        <v>0</v>
      </c>
      <c r="I19" s="24">
        <f t="shared" si="4"/>
        <v>0</v>
      </c>
      <c r="J19" s="30">
        <f t="shared" ref="J19:N19" si="11">J20</f>
        <v>0</v>
      </c>
      <c r="K19" s="32">
        <f t="shared" si="11"/>
        <v>0</v>
      </c>
      <c r="L19" s="32">
        <f t="shared" si="11"/>
        <v>0</v>
      </c>
      <c r="M19" s="32">
        <f t="shared" si="11"/>
        <v>6086622.0999999996</v>
      </c>
      <c r="N19" s="32">
        <f t="shared" si="11"/>
        <v>0</v>
      </c>
      <c r="O19" s="32"/>
      <c r="P19" s="32">
        <f t="shared" ref="P19:U19" si="12">P20</f>
        <v>9097020</v>
      </c>
      <c r="Q19" s="32">
        <f t="shared" si="12"/>
        <v>9097020</v>
      </c>
      <c r="R19" s="32">
        <f t="shared" si="12"/>
        <v>2370700</v>
      </c>
      <c r="S19" s="32">
        <f t="shared" si="12"/>
        <v>2370700</v>
      </c>
      <c r="T19" s="32">
        <f t="shared" si="12"/>
        <v>230647.3</v>
      </c>
      <c r="U19" s="32">
        <f t="shared" si="12"/>
        <v>0</v>
      </c>
      <c r="V19" s="25"/>
      <c r="W19" s="26"/>
    </row>
    <row r="20" spans="1:23" s="9" customFormat="1" ht="39.6">
      <c r="A20" s="18"/>
      <c r="B20" s="43" t="s">
        <v>59</v>
      </c>
      <c r="C20" s="31">
        <f>D20+G20</f>
        <v>255000.3</v>
      </c>
      <c r="D20" s="31">
        <v>255000</v>
      </c>
      <c r="E20" s="31">
        <v>255000</v>
      </c>
      <c r="F20" s="31">
        <v>0</v>
      </c>
      <c r="G20" s="31">
        <v>0.3</v>
      </c>
      <c r="H20" s="27">
        <f t="shared" si="1"/>
        <v>0</v>
      </c>
      <c r="I20" s="27">
        <f t="shared" si="4"/>
        <v>0</v>
      </c>
      <c r="J20" s="31">
        <v>0</v>
      </c>
      <c r="K20" s="50">
        <v>0</v>
      </c>
      <c r="L20" s="50">
        <v>0</v>
      </c>
      <c r="M20" s="50">
        <v>6086622.0999999996</v>
      </c>
      <c r="N20" s="50">
        <v>0</v>
      </c>
      <c r="O20" s="50" t="s">
        <v>60</v>
      </c>
      <c r="P20" s="50">
        <v>9097020</v>
      </c>
      <c r="Q20" s="50">
        <v>9097020</v>
      </c>
      <c r="R20" s="50">
        <v>2370700</v>
      </c>
      <c r="S20" s="17">
        <v>2370700</v>
      </c>
      <c r="T20" s="17">
        <v>230647.3</v>
      </c>
      <c r="U20" s="17">
        <v>0</v>
      </c>
      <c r="V20" s="25"/>
      <c r="W20" s="26"/>
    </row>
    <row r="21" spans="1:23" s="9" customFormat="1" ht="27.6">
      <c r="A21" s="18"/>
      <c r="B21" s="19" t="s">
        <v>54</v>
      </c>
      <c r="C21" s="30">
        <f>C22</f>
        <v>691031.47699999996</v>
      </c>
      <c r="D21" s="30">
        <f t="shared" ref="D21:U21" si="13">D22</f>
        <v>685395.58</v>
      </c>
      <c r="E21" s="30">
        <f t="shared" si="13"/>
        <v>12902</v>
      </c>
      <c r="F21" s="30">
        <f t="shared" si="13"/>
        <v>672493.58</v>
      </c>
      <c r="G21" s="30">
        <f t="shared" si="13"/>
        <v>5635.8969999999999</v>
      </c>
      <c r="H21" s="64">
        <f t="shared" si="1"/>
        <v>208896.46</v>
      </c>
      <c r="I21" s="24">
        <f t="shared" si="4"/>
        <v>208344.4</v>
      </c>
      <c r="J21" s="30">
        <f>J22</f>
        <v>9924.4</v>
      </c>
      <c r="K21" s="32">
        <f t="shared" si="13"/>
        <v>198420</v>
      </c>
      <c r="L21" s="32">
        <f t="shared" si="13"/>
        <v>552.05999999999995</v>
      </c>
      <c r="M21" s="32">
        <f t="shared" si="13"/>
        <v>883957.98</v>
      </c>
      <c r="N21" s="32">
        <f t="shared" si="13"/>
        <v>0</v>
      </c>
      <c r="O21" s="32"/>
      <c r="P21" s="32">
        <f t="shared" si="13"/>
        <v>968969.86399999994</v>
      </c>
      <c r="Q21" s="32">
        <f t="shared" si="13"/>
        <v>968969.86399999994</v>
      </c>
      <c r="R21" s="32">
        <f t="shared" si="13"/>
        <v>559318.43200000003</v>
      </c>
      <c r="S21" s="32">
        <f t="shared" si="13"/>
        <v>72644.08</v>
      </c>
      <c r="T21" s="32">
        <f t="shared" si="13"/>
        <v>0</v>
      </c>
      <c r="U21" s="32">
        <f t="shared" si="13"/>
        <v>0</v>
      </c>
      <c r="V21" s="25"/>
      <c r="W21" s="26"/>
    </row>
    <row r="22" spans="1:23" s="9" customFormat="1" ht="66">
      <c r="A22" s="18"/>
      <c r="B22" s="21" t="s">
        <v>55</v>
      </c>
      <c r="C22" s="31">
        <f>D22+G22</f>
        <v>691031.47699999996</v>
      </c>
      <c r="D22" s="31">
        <f>E22+F22</f>
        <v>685395.58</v>
      </c>
      <c r="E22" s="31">
        <v>12902</v>
      </c>
      <c r="F22" s="31">
        <v>672493.58</v>
      </c>
      <c r="G22" s="31">
        <v>5635.8969999999999</v>
      </c>
      <c r="H22" s="27">
        <f t="shared" si="1"/>
        <v>208896.46</v>
      </c>
      <c r="I22" s="27">
        <f t="shared" si="4"/>
        <v>208344.4</v>
      </c>
      <c r="J22" s="31">
        <v>9924.4</v>
      </c>
      <c r="K22" s="50">
        <v>198420</v>
      </c>
      <c r="L22" s="50">
        <v>552.05999999999995</v>
      </c>
      <c r="M22" s="50">
        <v>883957.98</v>
      </c>
      <c r="N22" s="50">
        <v>0</v>
      </c>
      <c r="O22" s="50" t="s">
        <v>53</v>
      </c>
      <c r="P22" s="50">
        <v>968969.86399999994</v>
      </c>
      <c r="Q22" s="50">
        <v>968969.86399999994</v>
      </c>
      <c r="R22" s="50">
        <v>559318.43200000003</v>
      </c>
      <c r="S22" s="50">
        <v>72644.08</v>
      </c>
      <c r="T22" s="17">
        <v>0</v>
      </c>
      <c r="U22" s="17">
        <v>0</v>
      </c>
      <c r="V22" s="25"/>
      <c r="W22" s="26"/>
    </row>
    <row r="23" spans="1:23" s="9" customFormat="1" ht="13.8">
      <c r="A23" s="18"/>
      <c r="B23" s="44" t="s">
        <v>61</v>
      </c>
      <c r="C23" s="45">
        <f>C24+C25+C26+C27</f>
        <v>90113.739999999991</v>
      </c>
      <c r="D23" s="45">
        <f t="shared" ref="D23:U23" si="14">D24+D25+D26+D27</f>
        <v>80336.740000000005</v>
      </c>
      <c r="E23" s="62">
        <f t="shared" si="14"/>
        <v>18719.099999999999</v>
      </c>
      <c r="F23" s="62">
        <f t="shared" si="14"/>
        <v>61617.64</v>
      </c>
      <c r="G23" s="62">
        <f t="shared" si="14"/>
        <v>9777</v>
      </c>
      <c r="H23" s="64">
        <f t="shared" si="1"/>
        <v>125561</v>
      </c>
      <c r="I23" s="24">
        <f t="shared" si="4"/>
        <v>75567.3</v>
      </c>
      <c r="J23" s="62">
        <f>J24+J25+J26+J27</f>
        <v>75567.3</v>
      </c>
      <c r="K23" s="45">
        <f t="shared" si="14"/>
        <v>0</v>
      </c>
      <c r="L23" s="45">
        <f t="shared" si="14"/>
        <v>49993.7</v>
      </c>
      <c r="M23" s="45">
        <f t="shared" si="14"/>
        <v>422033.04</v>
      </c>
      <c r="N23" s="45">
        <f t="shared" si="14"/>
        <v>0</v>
      </c>
      <c r="O23" s="45"/>
      <c r="P23" s="45">
        <f t="shared" si="14"/>
        <v>422033.04</v>
      </c>
      <c r="Q23" s="45">
        <f t="shared" si="14"/>
        <v>422033.04</v>
      </c>
      <c r="R23" s="45">
        <f t="shared" si="14"/>
        <v>125561</v>
      </c>
      <c r="S23" s="45">
        <f t="shared" si="14"/>
        <v>0</v>
      </c>
      <c r="T23" s="45">
        <f t="shared" si="14"/>
        <v>0</v>
      </c>
      <c r="U23" s="45">
        <f t="shared" si="14"/>
        <v>0</v>
      </c>
      <c r="V23" s="25"/>
      <c r="W23" s="26"/>
    </row>
    <row r="24" spans="1:23" s="9" customFormat="1" ht="39.6">
      <c r="A24" s="18"/>
      <c r="B24" s="46" t="s">
        <v>62</v>
      </c>
      <c r="C24" s="47">
        <f t="shared" ref="C24:C26" si="15">D24+G24</f>
        <v>68974.12999999999</v>
      </c>
      <c r="D24" s="47">
        <f t="shared" ref="D24:D26" si="16">E24+F24</f>
        <v>61311.09</v>
      </c>
      <c r="E24" s="47">
        <v>3193.5</v>
      </c>
      <c r="F24" s="47">
        <v>58117.59</v>
      </c>
      <c r="G24" s="47">
        <v>7663.04</v>
      </c>
      <c r="H24" s="27">
        <f t="shared" si="1"/>
        <v>0</v>
      </c>
      <c r="I24" s="27">
        <f t="shared" si="4"/>
        <v>0</v>
      </c>
      <c r="J24" s="48">
        <v>0</v>
      </c>
      <c r="K24" s="48">
        <v>0</v>
      </c>
      <c r="L24" s="48">
        <v>0</v>
      </c>
      <c r="M24" s="48">
        <v>77593.429999999993</v>
      </c>
      <c r="N24" s="48">
        <v>0</v>
      </c>
      <c r="O24" s="48" t="s">
        <v>67</v>
      </c>
      <c r="P24" s="48">
        <v>77593.429999999993</v>
      </c>
      <c r="Q24" s="48">
        <v>77593.429999999993</v>
      </c>
      <c r="R24" s="50">
        <v>0</v>
      </c>
      <c r="S24" s="50">
        <v>0</v>
      </c>
      <c r="T24" s="17">
        <v>0</v>
      </c>
      <c r="U24" s="17">
        <v>0</v>
      </c>
      <c r="V24" s="25"/>
      <c r="W24" s="26"/>
    </row>
    <row r="25" spans="1:23" s="9" customFormat="1" ht="39.6">
      <c r="A25" s="18"/>
      <c r="B25" s="51" t="s">
        <v>63</v>
      </c>
      <c r="C25" s="47">
        <f t="shared" si="15"/>
        <v>3888.94</v>
      </c>
      <c r="D25" s="47">
        <f t="shared" si="16"/>
        <v>3500.05</v>
      </c>
      <c r="E25" s="47">
        <v>0</v>
      </c>
      <c r="F25" s="47">
        <v>3500.05</v>
      </c>
      <c r="G25" s="47">
        <v>388.89</v>
      </c>
      <c r="H25" s="27">
        <f t="shared" si="1"/>
        <v>0</v>
      </c>
      <c r="I25" s="27">
        <f t="shared" si="4"/>
        <v>0</v>
      </c>
      <c r="J25" s="48">
        <v>0</v>
      </c>
      <c r="K25" s="48">
        <v>0</v>
      </c>
      <c r="L25" s="48">
        <v>0</v>
      </c>
      <c r="M25" s="48">
        <v>3888.94</v>
      </c>
      <c r="N25" s="48">
        <v>0</v>
      </c>
      <c r="O25" s="48" t="s">
        <v>68</v>
      </c>
      <c r="P25" s="48">
        <v>3888.94</v>
      </c>
      <c r="Q25" s="48">
        <v>3888.94</v>
      </c>
      <c r="R25" s="50">
        <v>0</v>
      </c>
      <c r="S25" s="50">
        <v>0</v>
      </c>
      <c r="T25" s="17">
        <v>0</v>
      </c>
      <c r="U25" s="17">
        <v>0</v>
      </c>
      <c r="V25" s="25"/>
      <c r="W25" s="26"/>
    </row>
    <row r="26" spans="1:23" s="9" customFormat="1" ht="39.6">
      <c r="A26" s="18"/>
      <c r="B26" s="46" t="s">
        <v>64</v>
      </c>
      <c r="C26" s="47">
        <f t="shared" si="15"/>
        <v>17250.670000000002</v>
      </c>
      <c r="D26" s="47">
        <f t="shared" si="16"/>
        <v>15525.6</v>
      </c>
      <c r="E26" s="47">
        <v>15525.6</v>
      </c>
      <c r="F26" s="47">
        <v>0</v>
      </c>
      <c r="G26" s="47">
        <v>1725.07</v>
      </c>
      <c r="H26" s="27">
        <f t="shared" si="1"/>
        <v>0</v>
      </c>
      <c r="I26" s="27">
        <f t="shared" si="4"/>
        <v>0</v>
      </c>
      <c r="J26" s="48">
        <v>0</v>
      </c>
      <c r="K26" s="48">
        <v>0</v>
      </c>
      <c r="L26" s="48">
        <v>0</v>
      </c>
      <c r="M26" s="48">
        <v>17250.669999999998</v>
      </c>
      <c r="N26" s="48">
        <v>0</v>
      </c>
      <c r="O26" s="48" t="s">
        <v>68</v>
      </c>
      <c r="P26" s="48">
        <v>17250.669999999998</v>
      </c>
      <c r="Q26" s="48">
        <v>17250.669999999998</v>
      </c>
      <c r="R26" s="50">
        <v>0</v>
      </c>
      <c r="S26" s="50">
        <v>0</v>
      </c>
      <c r="T26" s="17">
        <v>0</v>
      </c>
      <c r="U26" s="17">
        <v>0</v>
      </c>
      <c r="V26" s="25"/>
      <c r="W26" s="26"/>
    </row>
    <row r="27" spans="1:23" s="9" customFormat="1" ht="26.4">
      <c r="A27" s="18"/>
      <c r="B27" s="46" t="s">
        <v>65</v>
      </c>
      <c r="C27" s="52">
        <f>D27+G27</f>
        <v>0</v>
      </c>
      <c r="D27" s="52">
        <f>E27+F27</f>
        <v>0</v>
      </c>
      <c r="E27" s="53">
        <v>0</v>
      </c>
      <c r="F27" s="52">
        <v>0</v>
      </c>
      <c r="G27" s="52">
        <v>0</v>
      </c>
      <c r="H27" s="27">
        <f t="shared" si="1"/>
        <v>125561</v>
      </c>
      <c r="I27" s="27">
        <f t="shared" si="4"/>
        <v>75567.3</v>
      </c>
      <c r="J27" s="49">
        <v>75567.3</v>
      </c>
      <c r="K27" s="48">
        <v>0</v>
      </c>
      <c r="L27" s="47">
        <v>49993.7</v>
      </c>
      <c r="M27" s="48">
        <v>323300</v>
      </c>
      <c r="N27" s="48">
        <v>0</v>
      </c>
      <c r="O27" s="48" t="s">
        <v>67</v>
      </c>
      <c r="P27" s="48">
        <v>323300</v>
      </c>
      <c r="Q27" s="48">
        <v>323300</v>
      </c>
      <c r="R27" s="50">
        <v>125561</v>
      </c>
      <c r="S27" s="50">
        <v>0</v>
      </c>
      <c r="T27" s="17">
        <v>0</v>
      </c>
      <c r="U27" s="17">
        <v>0</v>
      </c>
      <c r="V27" s="25"/>
      <c r="W27" s="26"/>
    </row>
    <row r="28" spans="1:23" s="9" customFormat="1">
      <c r="A28" s="18" t="s">
        <v>26</v>
      </c>
      <c r="B28" s="25" t="s">
        <v>22</v>
      </c>
      <c r="C28" s="17">
        <f>C34+C36+C32</f>
        <v>1388369.4999999998</v>
      </c>
      <c r="D28" s="17">
        <f t="shared" ref="D28:K28" si="17">D34+D36</f>
        <v>1099159.0999999999</v>
      </c>
      <c r="E28" s="17">
        <f t="shared" si="17"/>
        <v>325341.8</v>
      </c>
      <c r="F28" s="17">
        <f t="shared" si="17"/>
        <v>773817.3</v>
      </c>
      <c r="G28" s="17">
        <f t="shared" si="17"/>
        <v>26000</v>
      </c>
      <c r="H28" s="17">
        <f t="shared" si="17"/>
        <v>3551503.1999999993</v>
      </c>
      <c r="I28" s="17">
        <f t="shared" si="17"/>
        <v>3502241.5999999996</v>
      </c>
      <c r="J28" s="17">
        <f t="shared" si="17"/>
        <v>3502241.5999999996</v>
      </c>
      <c r="K28" s="17">
        <f t="shared" si="17"/>
        <v>0</v>
      </c>
      <c r="L28" s="17">
        <f>L34+L36+L32+L30</f>
        <v>405843.29999999993</v>
      </c>
      <c r="M28" s="17">
        <f t="shared" ref="M28:U28" si="18">M34+M36</f>
        <v>106000</v>
      </c>
      <c r="N28" s="17">
        <f t="shared" si="18"/>
        <v>0</v>
      </c>
      <c r="O28" s="17">
        <f t="shared" si="18"/>
        <v>0</v>
      </c>
      <c r="P28" s="17">
        <f t="shared" si="18"/>
        <v>0</v>
      </c>
      <c r="Q28" s="17">
        <f t="shared" si="18"/>
        <v>0</v>
      </c>
      <c r="R28" s="17">
        <f t="shared" si="18"/>
        <v>0</v>
      </c>
      <c r="S28" s="17">
        <f t="shared" si="18"/>
        <v>0</v>
      </c>
      <c r="T28" s="17">
        <f t="shared" si="18"/>
        <v>0</v>
      </c>
      <c r="U28" s="17">
        <f t="shared" si="18"/>
        <v>0</v>
      </c>
      <c r="V28" s="25"/>
      <c r="W28" s="26"/>
    </row>
    <row r="29" spans="1:23" s="9" customFormat="1" ht="26.4">
      <c r="A29" s="18"/>
      <c r="B29" s="28" t="s">
        <v>21</v>
      </c>
      <c r="C29" s="29"/>
      <c r="D29" s="29"/>
      <c r="E29" s="29"/>
      <c r="F29" s="29"/>
      <c r="G29" s="29"/>
      <c r="H29" s="27"/>
      <c r="I29" s="27"/>
      <c r="J29" s="25"/>
      <c r="K29" s="17"/>
      <c r="L29" s="17"/>
      <c r="M29" s="17"/>
      <c r="N29" s="17"/>
      <c r="O29" s="17"/>
      <c r="P29" s="17"/>
      <c r="Q29" s="36"/>
      <c r="R29" s="17"/>
      <c r="S29" s="17"/>
      <c r="T29" s="17"/>
      <c r="U29" s="17"/>
      <c r="V29" s="25"/>
      <c r="W29" s="26"/>
    </row>
    <row r="30" spans="1:23" s="9" customFormat="1" ht="13.8">
      <c r="A30" s="18"/>
      <c r="B30" s="19" t="s">
        <v>61</v>
      </c>
      <c r="C30" s="75">
        <f>C31</f>
        <v>0</v>
      </c>
      <c r="D30" s="75">
        <f t="shared" ref="D30:U30" si="19">D31</f>
        <v>0</v>
      </c>
      <c r="E30" s="75">
        <f t="shared" si="19"/>
        <v>0</v>
      </c>
      <c r="F30" s="75">
        <f t="shared" si="19"/>
        <v>0</v>
      </c>
      <c r="G30" s="75">
        <f t="shared" si="19"/>
        <v>0</v>
      </c>
      <c r="H30" s="75">
        <f t="shared" si="19"/>
        <v>117204.1</v>
      </c>
      <c r="I30" s="75">
        <f t="shared" si="19"/>
        <v>0</v>
      </c>
      <c r="J30" s="75">
        <f t="shared" si="19"/>
        <v>0</v>
      </c>
      <c r="K30" s="75">
        <f t="shared" si="19"/>
        <v>0</v>
      </c>
      <c r="L30" s="75">
        <f t="shared" si="19"/>
        <v>117204.1</v>
      </c>
      <c r="M30" s="75">
        <f t="shared" si="19"/>
        <v>215700</v>
      </c>
      <c r="N30" s="75">
        <f t="shared" si="19"/>
        <v>0</v>
      </c>
      <c r="O30" s="75" t="str">
        <f t="shared" si="19"/>
        <v>3 кв.2015</v>
      </c>
      <c r="P30" s="75">
        <f t="shared" si="19"/>
        <v>0</v>
      </c>
      <c r="Q30" s="75">
        <f t="shared" si="19"/>
        <v>0</v>
      </c>
      <c r="R30" s="75">
        <f t="shared" si="19"/>
        <v>0</v>
      </c>
      <c r="S30" s="75">
        <f t="shared" si="19"/>
        <v>0</v>
      </c>
      <c r="T30" s="75">
        <f t="shared" si="19"/>
        <v>0</v>
      </c>
      <c r="U30" s="75">
        <f t="shared" si="19"/>
        <v>0</v>
      </c>
      <c r="V30" s="25"/>
      <c r="W30" s="26"/>
    </row>
    <row r="31" spans="1:23" s="9" customFormat="1" ht="26.4">
      <c r="A31" s="18"/>
      <c r="B31" s="25" t="s">
        <v>75</v>
      </c>
      <c r="C31" s="29"/>
      <c r="D31" s="29"/>
      <c r="E31" s="29"/>
      <c r="F31" s="29"/>
      <c r="G31" s="29"/>
      <c r="H31" s="27">
        <v>117204.1</v>
      </c>
      <c r="I31" s="27"/>
      <c r="J31" s="25"/>
      <c r="K31" s="17"/>
      <c r="L31" s="17">
        <f>44936.3+72267.8</f>
        <v>117204.1</v>
      </c>
      <c r="M31" s="17">
        <v>215700</v>
      </c>
      <c r="N31" s="17"/>
      <c r="O31" s="17" t="s">
        <v>68</v>
      </c>
      <c r="P31" s="17"/>
      <c r="Q31" s="36"/>
      <c r="R31" s="17"/>
      <c r="S31" s="17"/>
      <c r="T31" s="17"/>
      <c r="U31" s="17"/>
      <c r="V31" s="25"/>
      <c r="W31" s="26"/>
    </row>
    <row r="32" spans="1:23" s="9" customFormat="1" ht="13.8">
      <c r="A32" s="18"/>
      <c r="B32" s="19" t="s">
        <v>66</v>
      </c>
      <c r="C32" s="75">
        <f>C33</f>
        <v>127568.5</v>
      </c>
      <c r="D32" s="75">
        <f t="shared" ref="D32:U32" si="20">D33</f>
        <v>0</v>
      </c>
      <c r="E32" s="75">
        <f t="shared" si="20"/>
        <v>0</v>
      </c>
      <c r="F32" s="75">
        <f t="shared" si="20"/>
        <v>0</v>
      </c>
      <c r="G32" s="75">
        <f t="shared" si="20"/>
        <v>127568.5</v>
      </c>
      <c r="H32" s="75">
        <f t="shared" si="20"/>
        <v>239377.6</v>
      </c>
      <c r="I32" s="75">
        <f t="shared" si="20"/>
        <v>0</v>
      </c>
      <c r="J32" s="75">
        <f t="shared" si="20"/>
        <v>0</v>
      </c>
      <c r="K32" s="75">
        <f t="shared" si="20"/>
        <v>0</v>
      </c>
      <c r="L32" s="75">
        <f t="shared" si="20"/>
        <v>239377.59999999998</v>
      </c>
      <c r="M32" s="75">
        <f t="shared" si="20"/>
        <v>0</v>
      </c>
      <c r="N32" s="75">
        <f t="shared" si="20"/>
        <v>0</v>
      </c>
      <c r="O32" s="75">
        <f t="shared" si="20"/>
        <v>0</v>
      </c>
      <c r="P32" s="75">
        <f t="shared" si="20"/>
        <v>0</v>
      </c>
      <c r="Q32" s="75">
        <f t="shared" si="20"/>
        <v>0</v>
      </c>
      <c r="R32" s="75">
        <f t="shared" si="20"/>
        <v>0</v>
      </c>
      <c r="S32" s="75">
        <f t="shared" si="20"/>
        <v>0</v>
      </c>
      <c r="T32" s="75">
        <f t="shared" si="20"/>
        <v>0</v>
      </c>
      <c r="U32" s="75">
        <f t="shared" si="20"/>
        <v>0</v>
      </c>
      <c r="V32" s="25"/>
      <c r="W32" s="26"/>
    </row>
    <row r="33" spans="1:23" s="9" customFormat="1" ht="26.4">
      <c r="A33" s="18"/>
      <c r="B33" s="25" t="s">
        <v>73</v>
      </c>
      <c r="C33" s="29">
        <v>127568.5</v>
      </c>
      <c r="D33" s="29"/>
      <c r="E33" s="29"/>
      <c r="F33" s="29"/>
      <c r="G33" s="29">
        <v>127568.5</v>
      </c>
      <c r="H33" s="27">
        <v>239377.6</v>
      </c>
      <c r="I33" s="27"/>
      <c r="J33" s="25"/>
      <c r="K33" s="17"/>
      <c r="L33" s="17">
        <f>131667.4+35442.4+72267.8</f>
        <v>239377.59999999998</v>
      </c>
      <c r="M33" s="17"/>
      <c r="N33" s="17"/>
      <c r="O33" s="17"/>
      <c r="P33" s="17"/>
      <c r="Q33" s="36"/>
      <c r="R33" s="17"/>
      <c r="S33" s="17"/>
      <c r="T33" s="17"/>
      <c r="U33" s="17"/>
      <c r="V33" s="25"/>
      <c r="W33" s="26"/>
    </row>
    <row r="34" spans="1:23" s="9" customFormat="1" ht="13.8">
      <c r="A34" s="18"/>
      <c r="B34" s="19" t="s">
        <v>39</v>
      </c>
      <c r="C34" s="32">
        <f>C35</f>
        <v>39672.699999999997</v>
      </c>
      <c r="D34" s="32">
        <f t="shared" ref="D34:N34" si="21">D35</f>
        <v>13672.7</v>
      </c>
      <c r="E34" s="32">
        <f t="shared" si="21"/>
        <v>13672.7</v>
      </c>
      <c r="F34" s="32">
        <f t="shared" si="21"/>
        <v>0</v>
      </c>
      <c r="G34" s="32">
        <f t="shared" si="21"/>
        <v>26000</v>
      </c>
      <c r="H34" s="24">
        <f t="shared" ref="H34:H35" si="22">I34+L34</f>
        <v>38473.800000000003</v>
      </c>
      <c r="I34" s="24">
        <f t="shared" ref="I34:I42" si="23">J34+K34</f>
        <v>0</v>
      </c>
      <c r="J34" s="32">
        <f t="shared" si="21"/>
        <v>0</v>
      </c>
      <c r="K34" s="32">
        <f t="shared" si="21"/>
        <v>0</v>
      </c>
      <c r="L34" s="32">
        <f t="shared" si="21"/>
        <v>38473.800000000003</v>
      </c>
      <c r="M34" s="32">
        <f t="shared" si="21"/>
        <v>106000</v>
      </c>
      <c r="N34" s="32">
        <f t="shared" si="21"/>
        <v>0</v>
      </c>
      <c r="O34" s="32"/>
      <c r="P34" s="32">
        <f t="shared" ref="P34:U34" si="24">P35</f>
        <v>0</v>
      </c>
      <c r="Q34" s="32">
        <f t="shared" si="24"/>
        <v>0</v>
      </c>
      <c r="R34" s="32">
        <f t="shared" si="24"/>
        <v>0</v>
      </c>
      <c r="S34" s="32">
        <f t="shared" si="24"/>
        <v>0</v>
      </c>
      <c r="T34" s="32">
        <f t="shared" si="24"/>
        <v>0</v>
      </c>
      <c r="U34" s="32">
        <f t="shared" si="24"/>
        <v>0</v>
      </c>
      <c r="V34" s="25"/>
      <c r="W34" s="26"/>
    </row>
    <row r="35" spans="1:23" s="9" customFormat="1" ht="66">
      <c r="A35" s="18"/>
      <c r="B35" s="54" t="s">
        <v>52</v>
      </c>
      <c r="C35" s="55">
        <f>D35+G35</f>
        <v>39672.699999999997</v>
      </c>
      <c r="D35" s="56">
        <v>13672.7</v>
      </c>
      <c r="E35" s="17">
        <v>13672.7</v>
      </c>
      <c r="F35" s="17">
        <v>0</v>
      </c>
      <c r="G35" s="17">
        <v>26000</v>
      </c>
      <c r="H35" s="27">
        <f t="shared" si="22"/>
        <v>38473.800000000003</v>
      </c>
      <c r="I35" s="27">
        <f t="shared" si="23"/>
        <v>0</v>
      </c>
      <c r="J35" s="17">
        <v>0</v>
      </c>
      <c r="K35" s="17">
        <v>0</v>
      </c>
      <c r="L35" s="17">
        <v>38473.800000000003</v>
      </c>
      <c r="M35" s="17">
        <v>106000</v>
      </c>
      <c r="N35" s="17">
        <v>0</v>
      </c>
      <c r="O35" s="17">
        <v>2014</v>
      </c>
      <c r="P35" s="17">
        <v>0</v>
      </c>
      <c r="Q35" s="36">
        <v>0</v>
      </c>
      <c r="R35" s="17">
        <v>0</v>
      </c>
      <c r="S35" s="17">
        <v>0</v>
      </c>
      <c r="T35" s="17">
        <v>0</v>
      </c>
      <c r="U35" s="17">
        <v>0</v>
      </c>
      <c r="V35" s="25"/>
      <c r="W35" s="26"/>
    </row>
    <row r="36" spans="1:23" s="9" customFormat="1" ht="27.6">
      <c r="A36" s="18"/>
      <c r="B36" s="72" t="s">
        <v>54</v>
      </c>
      <c r="C36" s="73">
        <f>C39+C38+C37</f>
        <v>1221128.2999999998</v>
      </c>
      <c r="D36" s="73">
        <f>D39</f>
        <v>1085486.3999999999</v>
      </c>
      <c r="E36" s="73">
        <f>E39</f>
        <v>311669.09999999998</v>
      </c>
      <c r="F36" s="73">
        <f>F39</f>
        <v>773817.3</v>
      </c>
      <c r="G36" s="73">
        <f>G39</f>
        <v>0</v>
      </c>
      <c r="H36" s="73">
        <f>I36+L36</f>
        <v>3513029.3999999994</v>
      </c>
      <c r="I36" s="73">
        <f>I39+I38</f>
        <v>3502241.5999999996</v>
      </c>
      <c r="J36" s="73">
        <f>J39+J38</f>
        <v>3502241.5999999996</v>
      </c>
      <c r="K36" s="73">
        <f>K39</f>
        <v>0</v>
      </c>
      <c r="L36" s="73">
        <v>10787.8</v>
      </c>
      <c r="M36" s="73">
        <f t="shared" ref="M36:U36" si="25">M39</f>
        <v>0</v>
      </c>
      <c r="N36" s="73">
        <f t="shared" si="25"/>
        <v>0</v>
      </c>
      <c r="O36" s="73">
        <f t="shared" si="25"/>
        <v>0</v>
      </c>
      <c r="P36" s="73">
        <f t="shared" si="25"/>
        <v>0</v>
      </c>
      <c r="Q36" s="73">
        <f t="shared" si="25"/>
        <v>0</v>
      </c>
      <c r="R36" s="73">
        <f t="shared" si="25"/>
        <v>0</v>
      </c>
      <c r="S36" s="73">
        <f t="shared" si="25"/>
        <v>0</v>
      </c>
      <c r="T36" s="73">
        <f t="shared" si="25"/>
        <v>0</v>
      </c>
      <c r="U36" s="73">
        <f t="shared" si="25"/>
        <v>0</v>
      </c>
      <c r="V36" s="25"/>
      <c r="W36" s="26"/>
    </row>
    <row r="37" spans="1:23" s="9" customFormat="1" ht="26.4">
      <c r="A37" s="18"/>
      <c r="B37" s="54" t="s">
        <v>74</v>
      </c>
      <c r="C37" s="55">
        <v>109687.5</v>
      </c>
      <c r="D37" s="74"/>
      <c r="E37" s="73"/>
      <c r="F37" s="73"/>
      <c r="G37" s="55">
        <v>109687.5</v>
      </c>
      <c r="H37" s="55">
        <v>10787.8</v>
      </c>
      <c r="I37" s="73"/>
      <c r="J37" s="73"/>
      <c r="K37" s="73"/>
      <c r="L37" s="55">
        <v>10787.8</v>
      </c>
      <c r="M37" s="73"/>
      <c r="N37" s="73"/>
      <c r="O37" s="73"/>
      <c r="P37" s="73"/>
      <c r="Q37" s="74"/>
      <c r="R37" s="73"/>
      <c r="S37" s="73"/>
      <c r="T37" s="73"/>
      <c r="U37" s="73"/>
      <c r="V37" s="25"/>
      <c r="W37" s="26"/>
    </row>
    <row r="38" spans="1:23" s="9" customFormat="1" ht="13.8">
      <c r="A38" s="18"/>
      <c r="B38" s="54" t="s">
        <v>72</v>
      </c>
      <c r="C38" s="55">
        <v>25954.400000000001</v>
      </c>
      <c r="D38" s="56">
        <v>25954.400000000001</v>
      </c>
      <c r="E38" s="55">
        <v>25954.400000000001</v>
      </c>
      <c r="F38" s="55"/>
      <c r="G38" s="55"/>
      <c r="H38" s="55">
        <v>158774.29999999999</v>
      </c>
      <c r="I38" s="55">
        <v>158774.29999999999</v>
      </c>
      <c r="J38" s="55">
        <v>158774.29999999999</v>
      </c>
      <c r="K38" s="55"/>
      <c r="L38" s="55"/>
      <c r="M38" s="55"/>
      <c r="N38" s="55"/>
      <c r="O38" s="55"/>
      <c r="P38" s="73"/>
      <c r="Q38" s="74"/>
      <c r="R38" s="73"/>
      <c r="S38" s="73"/>
      <c r="T38" s="73"/>
      <c r="U38" s="73"/>
      <c r="V38" s="25"/>
      <c r="W38" s="26"/>
    </row>
    <row r="39" spans="1:23" s="9" customFormat="1" ht="66">
      <c r="A39" s="18"/>
      <c r="B39" s="54" t="s">
        <v>71</v>
      </c>
      <c r="C39" s="55">
        <v>1085486.3999999999</v>
      </c>
      <c r="D39" s="56">
        <f>E39+F39</f>
        <v>1085486.3999999999</v>
      </c>
      <c r="E39" s="17">
        <v>311669.09999999998</v>
      </c>
      <c r="F39" s="17">
        <v>773817.3</v>
      </c>
      <c r="G39" s="17"/>
      <c r="H39" s="17">
        <v>3343467.3</v>
      </c>
      <c r="I39" s="17">
        <v>3343467.3</v>
      </c>
      <c r="J39" s="17">
        <f>3102187.5+241279.8</f>
        <v>3343467.3</v>
      </c>
      <c r="K39" s="17"/>
      <c r="L39" s="17"/>
      <c r="M39" s="17"/>
      <c r="N39" s="17"/>
      <c r="O39" s="17"/>
      <c r="P39" s="17"/>
      <c r="Q39" s="36"/>
      <c r="R39" s="17"/>
      <c r="S39" s="17"/>
      <c r="T39" s="17"/>
      <c r="U39" s="17"/>
      <c r="V39" s="25"/>
      <c r="W39" s="26"/>
    </row>
    <row r="40" spans="1:23">
      <c r="A40" s="22">
        <v>3</v>
      </c>
      <c r="B40" s="23" t="s">
        <v>0</v>
      </c>
      <c r="C40" s="24" t="e">
        <f>#REF!+C7</f>
        <v>#REF!</v>
      </c>
      <c r="D40" s="24" t="e">
        <f>#REF!+D7</f>
        <v>#REF!</v>
      </c>
      <c r="E40" s="24" t="e">
        <f>#REF!+E7</f>
        <v>#REF!</v>
      </c>
      <c r="F40" s="24" t="e">
        <f>#REF!+F7</f>
        <v>#REF!</v>
      </c>
      <c r="G40" s="24" t="e">
        <f>#REF!+G7</f>
        <v>#REF!</v>
      </c>
      <c r="H40" s="24" t="e">
        <f>I40+L40</f>
        <v>#REF!</v>
      </c>
      <c r="I40" s="24" t="e">
        <f>J40+K40</f>
        <v>#REF!</v>
      </c>
      <c r="J40" s="24" t="e">
        <f>#REF!+J7</f>
        <v>#REF!</v>
      </c>
      <c r="K40" s="35" t="e">
        <f>#REF!+K7</f>
        <v>#REF!</v>
      </c>
      <c r="L40" s="35" t="e">
        <f>#REF!+L7</f>
        <v>#REF!</v>
      </c>
      <c r="M40" s="35" t="e">
        <f>#REF!+M7</f>
        <v>#REF!</v>
      </c>
      <c r="N40" s="35" t="e">
        <f>#REF!+N7</f>
        <v>#REF!</v>
      </c>
      <c r="O40" s="35"/>
      <c r="P40" s="35" t="e">
        <f>#REF!+P7</f>
        <v>#REF!</v>
      </c>
      <c r="Q40" s="35" t="e">
        <f>#REF!+Q7</f>
        <v>#REF!</v>
      </c>
      <c r="R40" s="35" t="e">
        <f>#REF!+R7</f>
        <v>#REF!</v>
      </c>
      <c r="S40" s="35" t="e">
        <f>#REF!+S7</f>
        <v>#REF!</v>
      </c>
      <c r="T40" s="35" t="e">
        <f>#REF!+T7</f>
        <v>#REF!</v>
      </c>
      <c r="U40" s="35" t="e">
        <f>#REF!+U7</f>
        <v>#REF!</v>
      </c>
      <c r="V40" s="57"/>
      <c r="W40" s="58"/>
    </row>
    <row r="41" spans="1:23" s="4" customFormat="1" ht="39.6">
      <c r="A41" s="59" t="s">
        <v>27</v>
      </c>
      <c r="B41" s="28" t="s">
        <v>28</v>
      </c>
      <c r="C41" s="60">
        <f>60+21542.1</f>
        <v>21602.1</v>
      </c>
      <c r="D41" s="60">
        <v>21542.1</v>
      </c>
      <c r="E41" s="33" t="s">
        <v>1</v>
      </c>
      <c r="F41" s="33" t="s">
        <v>1</v>
      </c>
      <c r="G41" s="33" t="s">
        <v>1</v>
      </c>
      <c r="H41" s="27">
        <f>I41</f>
        <v>112204.7</v>
      </c>
      <c r="I41" s="27">
        <f t="shared" si="23"/>
        <v>112204.7</v>
      </c>
      <c r="J41" s="33">
        <v>23505.7</v>
      </c>
      <c r="K41" s="17">
        <v>88699</v>
      </c>
      <c r="L41" s="17" t="s">
        <v>1</v>
      </c>
      <c r="M41" s="17" t="s">
        <v>1</v>
      </c>
      <c r="N41" s="17" t="s">
        <v>1</v>
      </c>
      <c r="O41" s="17" t="s">
        <v>1</v>
      </c>
      <c r="P41" s="17" t="s">
        <v>1</v>
      </c>
      <c r="Q41" s="17" t="s">
        <v>1</v>
      </c>
      <c r="R41" s="17" t="s">
        <v>1</v>
      </c>
      <c r="S41" s="17" t="s">
        <v>1</v>
      </c>
      <c r="T41" s="17" t="s">
        <v>1</v>
      </c>
      <c r="U41" s="17" t="s">
        <v>1</v>
      </c>
      <c r="V41" s="33" t="s">
        <v>1</v>
      </c>
      <c r="W41" s="61"/>
    </row>
    <row r="42" spans="1:23" ht="52.8">
      <c r="A42" s="59" t="s">
        <v>29</v>
      </c>
      <c r="B42" s="28" t="s">
        <v>30</v>
      </c>
      <c r="C42" s="33">
        <f>554.5+750+14213.7</f>
        <v>15518.2</v>
      </c>
      <c r="D42" s="33">
        <f>554.5+750+14213.7</f>
        <v>15518.2</v>
      </c>
      <c r="E42" s="33" t="s">
        <v>1</v>
      </c>
      <c r="F42" s="33" t="s">
        <v>1</v>
      </c>
      <c r="G42" s="33" t="s">
        <v>1</v>
      </c>
      <c r="H42" s="27">
        <f>I42</f>
        <v>32330.9</v>
      </c>
      <c r="I42" s="27">
        <f t="shared" si="23"/>
        <v>32330.9</v>
      </c>
      <c r="J42" s="17">
        <v>32330.9</v>
      </c>
      <c r="K42" s="17">
        <v>0</v>
      </c>
      <c r="L42" s="17" t="s">
        <v>1</v>
      </c>
      <c r="M42" s="17" t="s">
        <v>1</v>
      </c>
      <c r="N42" s="17" t="s">
        <v>1</v>
      </c>
      <c r="O42" s="17" t="s">
        <v>1</v>
      </c>
      <c r="P42" s="17" t="s">
        <v>1</v>
      </c>
      <c r="Q42" s="17" t="s">
        <v>1</v>
      </c>
      <c r="R42" s="17" t="s">
        <v>1</v>
      </c>
      <c r="S42" s="17" t="s">
        <v>1</v>
      </c>
      <c r="T42" s="17" t="s">
        <v>1</v>
      </c>
      <c r="U42" s="17" t="s">
        <v>1</v>
      </c>
      <c r="V42" s="33" t="s">
        <v>1</v>
      </c>
      <c r="W42" s="58"/>
    </row>
    <row r="43" spans="1:23">
      <c r="I43" s="67"/>
    </row>
    <row r="44" spans="1:23">
      <c r="B44" s="79" t="s">
        <v>31</v>
      </c>
      <c r="C44" s="79"/>
      <c r="D44" s="79"/>
      <c r="E44" s="79"/>
      <c r="F44" s="79"/>
      <c r="G44" s="79"/>
      <c r="H44" s="79"/>
    </row>
    <row r="45" spans="1:23">
      <c r="B45" s="70"/>
      <c r="C45" s="70"/>
      <c r="D45" s="70"/>
      <c r="E45" s="70"/>
      <c r="F45" s="70"/>
      <c r="G45" s="70"/>
      <c r="H45" s="70"/>
    </row>
    <row r="46" spans="1:23" ht="21">
      <c r="B46" s="63"/>
      <c r="C46" s="70"/>
      <c r="D46" s="70"/>
      <c r="E46" s="70"/>
      <c r="F46" s="70"/>
      <c r="G46" s="70"/>
      <c r="H46" s="70"/>
    </row>
    <row r="47" spans="1:23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</row>
    <row r="48" spans="1:23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</row>
    <row r="49" spans="1:20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</row>
    <row r="50" spans="1:20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</row>
    <row r="51" spans="1:20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</row>
    <row r="52" spans="1:20">
      <c r="B52" s="70"/>
      <c r="C52" s="70"/>
      <c r="D52" s="70"/>
      <c r="E52" s="70"/>
      <c r="F52" s="70"/>
      <c r="G52" s="70"/>
      <c r="H52" s="70"/>
    </row>
    <row r="53" spans="1:20">
      <c r="A53" s="10"/>
      <c r="B53" s="11"/>
    </row>
    <row r="54" spans="1:20" ht="18">
      <c r="A54" s="10"/>
      <c r="B54" s="12" t="s">
        <v>70</v>
      </c>
      <c r="C54" s="12"/>
      <c r="D54" s="1"/>
      <c r="K54" s="68"/>
      <c r="N54" s="69" t="s">
        <v>69</v>
      </c>
    </row>
    <row r="55" spans="1:20" ht="18">
      <c r="A55" s="10"/>
      <c r="B55" s="11"/>
      <c r="F55" s="16"/>
      <c r="G55" s="16"/>
      <c r="H55" s="1"/>
      <c r="I55" s="2"/>
      <c r="J55" s="16"/>
      <c r="K55" s="16"/>
    </row>
    <row r="56" spans="1:20">
      <c r="B56" s="11"/>
    </row>
    <row r="57" spans="1:20">
      <c r="B57" s="11"/>
    </row>
    <row r="58" spans="1:20">
      <c r="B58" s="11"/>
      <c r="I58" s="67"/>
    </row>
    <row r="59" spans="1:20">
      <c r="B59" s="11"/>
    </row>
  </sheetData>
  <mergeCells count="11">
    <mergeCell ref="B44:H44"/>
    <mergeCell ref="B47:T47"/>
    <mergeCell ref="J1:U1"/>
    <mergeCell ref="B2:U2"/>
    <mergeCell ref="A4:A5"/>
    <mergeCell ref="B4:B5"/>
    <mergeCell ref="C4:G4"/>
    <mergeCell ref="H4:L4"/>
    <mergeCell ref="M4:O4"/>
    <mergeCell ref="P4:Q4"/>
    <mergeCell ref="R4:V4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№ 1.3</vt:lpstr>
      <vt:lpstr>Лист1</vt:lpstr>
      <vt:lpstr>'форма № 1.3'!Заголовки_для_печати</vt:lpstr>
      <vt:lpstr>'форма № 1.3'!Область_печати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ПУШНИНА ЮЛИЯ АРКАДЬЕВНА</dc:creator>
  <cp:lastModifiedBy>Басалина Т. Ю.</cp:lastModifiedBy>
  <cp:lastPrinted>2016-11-24T03:19:45Z</cp:lastPrinted>
  <dcterms:created xsi:type="dcterms:W3CDTF">2014-10-16T10:39:44Z</dcterms:created>
  <dcterms:modified xsi:type="dcterms:W3CDTF">2016-11-24T03:27:28Z</dcterms:modified>
</cp:coreProperties>
</file>