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'доходы'!$8:$8</definedName>
    <definedName name="_xlnm.Print_Titles" localSheetId="1">'расходы'!$2:$2</definedName>
  </definedNames>
  <calcPr fullCalcOnLoad="1"/>
</workbook>
</file>

<file path=xl/sharedStrings.xml><?xml version="1.0" encoding="utf-8"?>
<sst xmlns="http://schemas.openxmlformats.org/spreadsheetml/2006/main" count="325" uniqueCount="318">
  <si>
    <t>I. ДОХОДЫ</t>
  </si>
  <si>
    <t>Код бюджетной классификации РФ</t>
  </si>
  <si>
    <t>Наименование показателя</t>
  </si>
  <si>
    <t>Процент исполнения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</si>
  <si>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</si>
  <si>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</si>
  <si>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</si>
  <si>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</si>
  <si>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</si>
  <si>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</si>
  <si>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</si>
  <si>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</si>
  <si>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</si>
  <si>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</si>
  <si>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</si>
  <si>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</si>
  <si>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</si>
  <si>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</si>
  <si>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</si>
  <si>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</si>
  <si>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</si>
  <si>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</si>
  <si>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</si>
  <si>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</si>
  <si>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</si>
  <si>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</si>
  <si>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1 08 07173 01 0000 110</t>
  </si>
  <si>
    <t>Государственная пошлина за выдачу органом местного самоуправления городского округа специального  разрешения на движение по автомобильным дорогам транспорных средств, осуществляющих перевозки опасных, тяжеловесных и (или) крупногабаритных грузов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</si>
  <si>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</si>
  <si>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</si>
  <si>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</si>
  <si>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</si>
  <si>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</si>
  <si>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</si>
  <si>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</si>
  <si>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</si>
  <si>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</si>
  <si>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1 11 07014 04 0000 120</t>
  </si>
  <si>
    <t>Доходы от перечисления части прибыли, остающейся после уплаты налогов и иных обязетельных платежей  муниципальных унитарных предприятий, созданных городскими округами</t>
  </si>
  <si>
    <t>1 11 09034 04 0000 120</t>
  </si>
  <si>
    <t>Доходы от эксплуатации и использования имущества автомобильных дорог, находящихся в собственности  городских округов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</si>
  <si>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</si>
  <si>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</si>
  <si>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</si>
  <si>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</si>
  <si>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</si>
  <si>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</si>
  <si>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</si>
  <si>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</si>
  <si>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</si>
  <si>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</si>
  <si>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</si>
  <si>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1 14 02033 04 0000 410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</si>
  <si>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</si>
  <si>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</si>
  <si>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</si>
  <si>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1 15 00000 00 0000 000</t>
  </si>
  <si>
    <t>АДМИНИСТРАТИВНЫЕ ПЛАТЕЖИ И СБОРЫ</t>
  </si>
  <si>
    <t>1 15 02040 04 0000 140</t>
  </si>
  <si>
    <t>Платежи, взимаемые организациями городских округов за выполнение определенных функций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</si>
  <si>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</si>
  <si>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</si>
  <si>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</si>
  <si>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</si>
  <si>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</si>
  <si>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</si>
  <si>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</si>
  <si>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</si>
  <si>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</si>
  <si>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</si>
  <si>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</si>
  <si>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</si>
  <si>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2 02 02999 04 0000 151</t>
  </si>
  <si>
    <t>Прочие субсидии бюджетам городских округов</t>
  </si>
  <si>
    <t>в том числе:</t>
  </si>
  <si>
    <t>Субвенции бюджетам субъектов Российской Федерации и муниципальных образований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</si>
  <si>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</si>
  <si>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</si>
  <si>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</si>
  <si>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</si>
  <si>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</si>
  <si>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</si>
  <si>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2 02 03029 04 0000 151</t>
  </si>
  <si>
    <t>Cубвенции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</si>
  <si>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2 02 03055 04 0000 151</t>
  </si>
  <si>
    <t>Cубвенции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</si>
  <si>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2 02 03999 04 0000 151</t>
  </si>
  <si>
    <t>Прочие субвенции бюджетам городских округов</t>
  </si>
  <si>
    <t>на финансовое обеспечение полномочий по организации деятельности административных комиссий</t>
  </si>
  <si>
    <t>на реализацию Закона Амурской области "О комиссиях по делам несовершеннолетних и защите их прав"</t>
  </si>
  <si>
    <t>на реализацию Закона Амурской области "О наделении органов местного самоуправления Амурской области государственными полномочиями в сфере охраны труда"</t>
  </si>
  <si>
    <t>на реализацию Закона Амурской области "О дополнительных гарантиях по социальной поддержке детей-сирот и детей, оставшихся без попечения родителей"</t>
  </si>
  <si>
    <t>на реализацию Закона Амурской области "О воспитании и обучении детей-инвалидов в Амурской области"</t>
  </si>
  <si>
    <t>на обеспечение государственных полномочий по организации и осуществлению деятельности органов опеки и попечительства</t>
  </si>
  <si>
    <t>2 02 04000 00 0000 151</t>
  </si>
  <si>
    <t>Иные межбюджетные транферты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</si>
  <si>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</si>
  <si>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</si>
  <si>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2 02 04999 04 0000 151</t>
  </si>
  <si>
    <t>Прочие межбюджетные трансферты, передаваемые бюджетам городских округов</t>
  </si>
  <si>
    <t>на реализацию Закона Амурской области "О финансовом обеспечении государственных гарантий прав граждан на получение общедоступного и бесплатного дошкольного, общего образования в общеобразовательных учреждениях"</t>
  </si>
  <si>
    <t>ВСЕГО ДОХОДОВ</t>
  </si>
  <si>
    <t>II. РАСХОДЫ</t>
  </si>
  <si>
    <t>Код по бюджетной классификации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</si>
  <si>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</si>
  <si>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</si>
  <si>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</si>
  <si>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</si>
  <si>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</si>
  <si>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</si>
  <si>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0104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</si>
  <si>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</si>
  <si>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</si>
  <si>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</si>
  <si>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</si>
  <si>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</si>
  <si>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</si>
  <si>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</si>
  <si>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</si>
  <si>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</si>
  <si>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</si>
  <si>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</si>
  <si>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</si>
  <si>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</si>
  <si>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</si>
  <si>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</si>
  <si>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</si>
  <si>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</si>
  <si>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</si>
  <si>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</si>
  <si>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0406</t>
  </si>
  <si>
    <t>Водные ресурсы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</si>
  <si>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</si>
  <si>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</si>
  <si>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</si>
  <si>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</si>
  <si>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</si>
  <si>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</si>
  <si>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</si>
  <si>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</si>
  <si>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</si>
  <si>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</si>
  <si>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</si>
  <si>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</si>
  <si>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</si>
  <si>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 xml:space="preserve">Другие вопросы  в области жилищно-коммунального хозяйства 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</si>
  <si>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</si>
  <si>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</si>
  <si>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</si>
  <si>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</si>
  <si>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</si>
  <si>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</si>
  <si>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</si>
  <si>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</si>
  <si>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</si>
  <si>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</si>
  <si>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</si>
  <si>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</si>
  <si>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</si>
  <si>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</si>
  <si>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</si>
  <si>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</si>
  <si>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</si>
  <si>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Телевидение и радиовещание</t>
  </si>
  <si>
    <t>0804</t>
  </si>
  <si>
    <t>Периодическая печать и издательства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</si>
  <si>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</si>
  <si>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</si>
  <si>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</si>
  <si>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</si>
  <si>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</si>
  <si>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</si>
  <si>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</si>
  <si>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</si>
  <si>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</si>
  <si>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</si>
  <si>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</si>
  <si>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</si>
  <si>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</si>
  <si>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</si>
  <si>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</si>
  <si>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</si>
  <si>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</si>
  <si>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</si>
  <si>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 и детства</t>
  </si>
  <si>
    <t>9800</t>
  </si>
  <si>
    <t>ВСЕГО РАСХОДОВ</t>
  </si>
  <si>
    <t>7980</t>
  </si>
  <si>
    <t>ПРОФИЦИТ БЮДЖЕТА (со знаком "плюс")                                              ДЕФИЦИТ БЮДЖЕТА (со знаком "минус")</t>
  </si>
  <si>
    <t>III.   ИСТОЧНИКИ ФИНАНСИРОВАНИЯ ДЕФИЦИТОВ БЮДЖЕТОВ</t>
  </si>
  <si>
    <t>(тыс.руб)</t>
  </si>
  <si>
    <t>000 01 00 00 00 00 0000 000</t>
  </si>
  <si>
    <t xml:space="preserve">ИСТОЧНИКИ ВНУТРЕННЕГО ФИНАНСИРОВАНИЯ ДЕФИЦИТОВ БЮДЖЕТОВ </t>
  </si>
  <si>
    <t>000 01 02 00 00 00 0000 000</t>
  </si>
  <si>
    <t>Кредиты кредитных организаций в валюте 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</si>
  <si>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</si>
  <si>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</si>
  <si>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002 01 02 00 00 04 0000 710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</si>
  <si>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</si>
  <si>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</si>
  <si>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</si>
  <si>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002 01 02 00 00 04 0000 810</t>
  </si>
  <si>
    <t>Погашение кредитов от кредитных организаций бюджетами городских округов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</si>
  <si>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</si>
  <si>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</si>
  <si>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</si>
  <si>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 бюджетов бюджетной системы Российской Федерации в валюте Российской Федерации</t>
  </si>
  <si>
    <t>002 01 03 00 00 04 0000 710</t>
  </si>
  <si>
    <t>Получение бюджетных кредитов от других  бюджетов бюджетной системы Российской Федерации бюджетами городских округов в валюте Российской Федерации</t>
  </si>
  <si>
    <t>000 01 03 00 00 00 0000 800</t>
  </si>
  <si>
    <t>Погашение бюджетных кредитов, полученных от других  бюджетов бюджетной системы Российской Федерации в валюте Российской Федерации</t>
  </si>
  <si>
    <t>002 01 03 00 00 04 0000 810</t>
  </si>
  <si>
    <t>Погашение бюджетами городских округов бюджетных кредитов, полученных от других 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</si>
  <si>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</si>
  <si>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</si>
  <si>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</si>
  <si>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</si>
  <si>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</si>
  <si>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</si>
  <si>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</si>
  <si>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</si>
  <si>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002 01 05 02 01 04 0000 510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</si>
  <si>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</si>
  <si>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</si>
  <si>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</si>
  <si>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</si>
  <si>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</si>
  <si>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</si>
  <si>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</si>
  <si>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002 01 05 02 01 04 0000 610</t>
  </si>
  <si>
    <t>Уменьшение прочих остатков денежных средств бюджетов городских округов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</si>
  <si>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</si>
  <si>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</si>
  <si>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</si>
  <si>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 в валюте Российской Федерации</t>
  </si>
  <si>
    <t>000 01 06 04 00 00 0000 800</t>
  </si>
  <si>
    <t>Исполнение государственных и муниципальных гарантий 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 уступкой гаранту прав требования бенефициара к принципалу</t>
  </si>
  <si>
    <t>002 01 06 04 00 04 0000 810</t>
  </si>
  <si>
    <t>Исполнение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 уступкой гаранту прав требования бенефициара к принципалу</t>
  </si>
  <si>
    <t>Уточнённый план 2011 года (тыс.руб)</t>
  </si>
  <si>
    <t>Уточнённый план 2011 года</t>
  </si>
  <si>
    <t>Культура, кинематография</t>
  </si>
  <si>
    <t>Другие вопросы  в области культуры, кинематографии</t>
  </si>
  <si>
    <t>Другие вопросы в области здравоохранения</t>
  </si>
  <si>
    <t>1100</t>
  </si>
  <si>
    <t>1101</t>
  </si>
  <si>
    <t>1102</t>
  </si>
  <si>
    <t xml:space="preserve">Физическая культура </t>
  </si>
  <si>
    <t>Массовый спорт</t>
  </si>
  <si>
    <t>1200</t>
  </si>
  <si>
    <t>1201</t>
  </si>
  <si>
    <t>1202</t>
  </si>
  <si>
    <t>Средства массовой информации</t>
  </si>
  <si>
    <t>1300</t>
  </si>
  <si>
    <t>1301</t>
  </si>
  <si>
    <t>Обслуживание государственного внутреннего и муниципального долга</t>
  </si>
  <si>
    <t>НАЛОГИ НА СОВОКУПНЫЙ ДОХОД</t>
  </si>
  <si>
    <t>1 05 02000 00 0000 110</t>
  </si>
  <si>
    <t>1 05 03000 00 0000 110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</si>
  <si>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</si>
  <si>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</si>
  <si>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</si>
  <si>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</si>
  <si>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</si>
  <si>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2 02 01999 04 0000 151</t>
  </si>
  <si>
    <t xml:space="preserve">Прочие дотации бюджетам городских округов </t>
  </si>
  <si>
    <t>расходы по организации коммунального хозяйства в части заготовки топлива</t>
  </si>
  <si>
    <t>2 19 00000 00 0000 000</t>
  </si>
  <si>
    <t>субсидии на софинансирование расходов по приобретению и сопровождению программного обеспечения, используемого при организации исполнения местных бюджетов и учета сведений о земельных участках, расположенных в границах муниципальных образований</t>
  </si>
  <si>
    <t>0909</t>
  </si>
  <si>
    <t xml:space="preserve">  Возврат бюджетных кредитов, предоставленных внутри страны в валюте Российской Федерации</t>
  </si>
  <si>
    <t xml:space="preserve">  Возврат бюджетных кредитов, предоставленных юридическим лицам в валюте Российской Федерации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</si>
  <si>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</si>
  <si>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>2 02 02077 04 0000 151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</si>
  <si>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</si>
  <si>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</si>
  <si>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2 02 02116 04 0000 151</t>
  </si>
  <si>
    <t>2 02 02137 04 0000 151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</si>
  <si>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</si>
  <si>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</si>
  <si>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</si>
  <si>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</si>
  <si>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</si>
  <si>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</si>
  <si>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городсмких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</si>
  <si>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 xml:space="preserve"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центоров муниципальных районов Московской и Ленинградской областей </t>
  </si>
  <si>
    <t>текущий ремонт и материально-техническое  оснащение муниципальных стационарных детских оздоровительных лагерей</t>
  </si>
  <si>
    <t>субсидии на укрепление материально-технической базы для подготовки команды по лыжным гонкам, обеспечение формой и инвентарем</t>
  </si>
  <si>
    <t>2 02 03000 00  0000 151</t>
  </si>
  <si>
    <t>ВОЗВРАТ ОСТАТКОВ СУБСИДИЙ, СУБВЕНЦИЙ  И ИНЫХ МЕЖБЮДЖЕТНЫХ ТРАНСФЕРТОВ, ИМЕЮЩИХ ЦЕЛЕВОЕ НАЗНАЧЕНИЕ, ПРОШЛЫХ ЛЕТ</t>
  </si>
  <si>
    <t>0113</t>
  </si>
  <si>
    <t>1103</t>
  </si>
  <si>
    <t>Спорт высших достижений</t>
  </si>
  <si>
    <t xml:space="preserve"> 000 01 06 05 00 00 0000 000</t>
  </si>
  <si>
    <t>000 01 06 05 01 00 0000 640</t>
  </si>
  <si>
    <t xml:space="preserve"> 000 01 06 05 00 00 0000 600</t>
  </si>
  <si>
    <t xml:space="preserve"> 002 01 06 05 01 04 0000 640</t>
  </si>
  <si>
    <t>Исполнено на 01.07.2011 года                          (тыс. руб.)</t>
  </si>
  <si>
    <t>Исполнено                    на 01.07.2011 г.</t>
  </si>
  <si>
    <t>1 14 01040 04 0000 410</t>
  </si>
  <si>
    <t>Доходы от продажи квартир, находящихся в собственности городских округов</t>
  </si>
  <si>
    <t>2 02 02051 04 0000 151</t>
  </si>
  <si>
    <t>Субсидии бюджетам городских округов на реализацию федеральных целевых программ</t>
  </si>
  <si>
    <t>подпрограмма "Обеспечение пожарной и антитеррористической безопасности образовательных учреждений</t>
  </si>
  <si>
    <t>субсидии на приобретение компьютерной техники для муниципальных библиотек с подключением сети "Интернет"</t>
  </si>
  <si>
    <t>ДЦП "Развитие образования Амурской области на 2009-2015 годы, подпрограмма "Совершенствование питания в образовательных учреждениях"</t>
  </si>
  <si>
    <t>субсидии бюджетам муниципальных образований на софинансирование расходов по осуществлению дорожной деятельности в отношении автомобильных дорог местного значения и сооружений на них</t>
  </si>
  <si>
    <t>субсидии бюджетам муниципальных образований, использующих информационные системы (подсистемы) для планирования бюджетных ассигнований на оказание муниципальных услуг (выполнение работ) с учетом показатей муниципального задания</t>
  </si>
  <si>
    <t>ДЦП "Обеспечение безопасности дорожного движения в Амурской области на 2009-2013 годы"</t>
  </si>
  <si>
    <t>субсидии бюджетам муниципальных образований на софинансирование муниципальных программ по поддержке и развитию субъектов малого и среднего предпринимательства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</si>
  <si>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</si>
  <si>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</si>
  <si>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ОТЧЕТ ОБ ИСПОЛНЕНИИ ГОРОДСКОГО БЮДЖЕТА  ЗА  1  полугодие  2011  ГОДА</t>
  </si>
  <si>
    <t xml:space="preserve">Приложение к постановлению </t>
  </si>
  <si>
    <t>администрации города Благовещенска</t>
  </si>
  <si>
    <t xml:space="preserve">Процент исполнения </t>
  </si>
  <si>
    <t>Исполнено за                     1 полугодие  2011 года                          (тыс. руб.)</t>
  </si>
  <si>
    <t>05.08.2011 № 3423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</si>
</sst>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7.5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b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2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>
      <alignment horizontal="right" vertical="top" wrapText="1"/>
    </xf>
    <xf numFmtId="3" fontId="1" fillId="2" borderId="7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vertical="top"/>
    </xf>
    <xf numFmtId="0" fontId="4" fillId="2" borderId="0" xfId="0" applyFont="1" applyFill="1" applyAlignment="1">
      <alignment/>
    </xf>
    <xf numFmtId="49" fontId="4" fillId="2" borderId="8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3" fontId="4" fillId="2" borderId="7" xfId="0" applyNumberFormat="1" applyFont="1" applyFill="1" applyBorder="1" applyAlignment="1">
      <alignment vertical="top"/>
    </xf>
    <xf numFmtId="3" fontId="11" fillId="2" borderId="7" xfId="0" applyNumberFormat="1" applyFont="1" applyFill="1" applyBorder="1" applyAlignment="1">
      <alignment vertical="top"/>
    </xf>
    <xf numFmtId="164" fontId="4" fillId="2" borderId="7" xfId="0" applyNumberFormat="1" applyFont="1" applyFill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164" fontId="7" fillId="2" borderId="7" xfId="0" applyNumberFormat="1" applyFont="1" applyFill="1" applyBorder="1" applyAlignment="1">
      <alignment vertical="top"/>
    </xf>
    <xf numFmtId="3" fontId="12" fillId="2" borderId="6" xfId="0" applyNumberFormat="1" applyFont="1" applyFill="1" applyBorder="1" applyAlignment="1">
      <alignment horizontal="right" vertical="top" wrapText="1"/>
    </xf>
    <xf numFmtId="0" fontId="5" fillId="2" borderId="0" xfId="0" applyFont="1" applyFill="1" applyAlignment="1">
      <alignment/>
    </xf>
    <xf numFmtId="3" fontId="11" fillId="2" borderId="6" xfId="0" applyNumberFormat="1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vertical="top" wrapText="1"/>
    </xf>
    <xf numFmtId="49" fontId="1" fillId="2" borderId="10" xfId="0" applyNumberFormat="1" applyFont="1" applyFill="1" applyBorder="1" applyAlignment="1">
      <alignment horizontal="left" vertical="top" wrapText="1"/>
    </xf>
    <xf numFmtId="3" fontId="1" fillId="2" borderId="1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vertical="center"/>
    </xf>
    <xf numFmtId="164" fontId="0" fillId="0" borderId="0" xfId="0" applyNumberFormat="1" applyAlignment="1">
      <alignment vertical="top"/>
    </xf>
    <xf numFmtId="0" fontId="14" fillId="0" borderId="0" xfId="0" applyFont="1" applyAlignment="1">
      <alignment/>
    </xf>
    <xf numFmtId="0" fontId="4" fillId="2" borderId="0" xfId="0" applyFont="1" applyFill="1" applyBorder="1" applyAlignment="1">
      <alignment/>
    </xf>
    <xf numFmtId="3" fontId="19" fillId="0" borderId="7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17" fillId="0" borderId="7" xfId="0" applyNumberFormat="1" applyFont="1" applyBorder="1" applyAlignment="1">
      <alignment vertical="top" wrapText="1"/>
    </xf>
    <xf numFmtId="3" fontId="19" fillId="0" borderId="7" xfId="0" applyNumberFormat="1" applyFont="1" applyBorder="1" applyAlignment="1">
      <alignment horizontal="right" vertical="top" wrapText="1"/>
    </xf>
    <xf numFmtId="3" fontId="20" fillId="0" borderId="7" xfId="0" applyNumberFormat="1" applyFont="1" applyBorder="1" applyAlignment="1">
      <alignment horizontal="right" vertical="top" wrapText="1"/>
    </xf>
    <xf numFmtId="0" fontId="13" fillId="0" borderId="0" xfId="0" applyFont="1" applyAlignment="1">
      <alignment vertical="top"/>
    </xf>
    <xf numFmtId="3" fontId="20" fillId="0" borderId="7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4" fillId="0" borderId="12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164" fontId="1" fillId="2" borderId="7" xfId="0" applyNumberFormat="1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164" fontId="4" fillId="0" borderId="12" xfId="0" applyNumberFormat="1" applyFont="1" applyBorder="1" applyAlignment="1">
      <alignment horizontal="right" vertical="center"/>
    </xf>
    <xf numFmtId="3" fontId="12" fillId="2" borderId="7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8" fillId="0" borderId="7" xfId="0" applyFont="1" applyBorder="1" applyAlignment="1">
      <alignment vertical="top"/>
    </xf>
    <xf numFmtId="49" fontId="15" fillId="2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vertical="top"/>
    </xf>
    <xf numFmtId="3" fontId="17" fillId="2" borderId="7" xfId="0" applyNumberFormat="1" applyFont="1" applyFill="1" applyBorder="1" applyAlignment="1">
      <alignment horizontal="right" vertical="top" wrapText="1"/>
    </xf>
    <xf numFmtId="0" fontId="28" fillId="2" borderId="7" xfId="0" applyFont="1" applyFill="1" applyBorder="1" applyAlignment="1">
      <alignment vertical="top"/>
    </xf>
    <xf numFmtId="3" fontId="20" fillId="0" borderId="7" xfId="0" applyNumberFormat="1" applyFont="1" applyBorder="1" applyAlignment="1">
      <alignment vertical="top"/>
    </xf>
    <xf numFmtId="0" fontId="27" fillId="0" borderId="7" xfId="0" applyFont="1" applyBorder="1" applyAlignment="1">
      <alignment vertical="top"/>
    </xf>
    <xf numFmtId="3" fontId="16" fillId="0" borderId="7" xfId="0" applyNumberFormat="1" applyFont="1" applyBorder="1" applyAlignment="1">
      <alignment vertical="top" wrapText="1"/>
    </xf>
    <xf numFmtId="1" fontId="29" fillId="0" borderId="7" xfId="0" applyNumberFormat="1" applyFont="1" applyBorder="1" applyAlignment="1">
      <alignment vertical="justify"/>
    </xf>
    <xf numFmtId="1" fontId="25" fillId="0" borderId="7" xfId="0" applyNumberFormat="1" applyFont="1" applyBorder="1" applyAlignment="1">
      <alignment vertical="justify"/>
    </xf>
    <xf numFmtId="49" fontId="4" fillId="2" borderId="7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 vertical="justify"/>
    </xf>
    <xf numFmtId="0" fontId="1" fillId="0" borderId="0" xfId="0" applyFont="1" applyAlignment="1">
      <alignment vertical="justify"/>
    </xf>
    <xf numFmtId="3" fontId="8" fillId="0" borderId="13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13" fillId="2" borderId="7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49" fontId="26" fillId="0" borderId="4" xfId="0" applyNumberFormat="1" applyFont="1" applyFill="1" applyBorder="1" applyAlignment="1">
      <alignment horizontal="center" vertical="top" shrinkToFit="1"/>
    </xf>
    <xf numFmtId="0" fontId="8" fillId="2" borderId="7" xfId="0" applyFont="1" applyFill="1" applyBorder="1" applyAlignment="1">
      <alignment horizontal="center" vertical="justify" wrapText="1"/>
    </xf>
    <xf numFmtId="0" fontId="16" fillId="2" borderId="7" xfId="0" applyFont="1" applyFill="1" applyBorder="1" applyAlignment="1">
      <alignment horizontal="left" vertical="top" wrapText="1"/>
    </xf>
    <xf numFmtId="0" fontId="16" fillId="0" borderId="7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3" fontId="12" fillId="2" borderId="7" xfId="0" applyNumberFormat="1" applyFont="1" applyFill="1" applyBorder="1" applyAlignment="1">
      <alignment horizontal="right" vertical="top" wrapText="1"/>
    </xf>
    <xf numFmtId="0" fontId="6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1" fontId="3" fillId="0" borderId="13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center"/>
    </xf>
    <xf numFmtId="3" fontId="7" fillId="0" borderId="12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3" fontId="31" fillId="0" borderId="0" xfId="0" applyNumberFormat="1" applyFont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69" fontId="7" fillId="0" borderId="2" xfId="0" applyNumberFormat="1" applyFont="1" applyBorder="1" applyAlignment="1">
      <alignment vertical="center"/>
    </xf>
    <xf numFmtId="164" fontId="8" fillId="0" borderId="19" xfId="0" applyNumberFormat="1" applyFont="1" applyBorder="1" applyAlignment="1">
      <alignment vertical="center" wrapText="1"/>
    </xf>
    <xf numFmtId="164" fontId="8" fillId="0" borderId="20" xfId="0" applyNumberFormat="1" applyFont="1" applyBorder="1" applyAlignment="1">
      <alignment vertical="center" wrapText="1"/>
    </xf>
    <xf numFmtId="164" fontId="4" fillId="0" borderId="20" xfId="0" applyNumberFormat="1" applyFont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/>
    </xf>
    <xf numFmtId="164" fontId="8" fillId="0" borderId="13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/>
    </xf>
    <xf numFmtId="0" fontId="13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164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19.125" style="0" customWidth="1"/>
    <col min="2" max="2" width="45.375" style="76" customWidth="1"/>
    <col min="3" max="3" width="12.375" style="47" customWidth="1"/>
    <col min="4" max="4" width="11.125" style="47" customWidth="1"/>
    <col min="5" max="5" width="10.375" style="47" customWidth="1"/>
  </cols>
  <sheetData>
    <row r="1" spans="3:5" ht="16.5" customHeight="1">
      <c r="C1" s="154" t="s">
        <v>313</v>
      </c>
      <c r="D1" s="154"/>
      <c r="E1" s="154"/>
    </row>
    <row r="2" spans="3:5" ht="19.5" customHeight="1">
      <c r="C2" s="154" t="s">
        <v>314</v>
      </c>
      <c r="D2" s="154"/>
      <c r="E2" s="154"/>
    </row>
    <row r="3" spans="3:5" ht="18" customHeight="1">
      <c r="C3" s="159" t="s">
        <v>317</v>
      </c>
      <c r="D3" s="159"/>
      <c r="E3" s="159"/>
    </row>
    <row r="4" ht="9.75" customHeight="1"/>
    <row r="5" spans="1:5" ht="16.5" customHeight="1">
      <c r="A5" s="152" t="s">
        <v>312</v>
      </c>
      <c r="B5" s="152"/>
      <c r="C5" s="152"/>
      <c r="D5" s="152"/>
      <c r="E5" s="152"/>
    </row>
    <row r="6" spans="1:5" ht="19.5" customHeight="1">
      <c r="A6" s="153" t="s">
        <v>0</v>
      </c>
      <c r="B6" s="153"/>
      <c r="C6" s="153"/>
      <c r="D6" s="153"/>
      <c r="E6" s="153"/>
    </row>
    <row r="7" spans="1:5" ht="7.5" customHeight="1" thickBot="1">
      <c r="A7" s="1"/>
      <c r="B7" s="77"/>
      <c r="C7" s="137"/>
      <c r="D7" s="137"/>
      <c r="E7" s="137"/>
    </row>
    <row r="8" spans="1:5" s="95" customFormat="1" ht="45" customHeight="1" thickBot="1">
      <c r="A8" s="143" t="s">
        <v>1</v>
      </c>
      <c r="B8" s="145" t="s">
        <v>2</v>
      </c>
      <c r="C8" s="143" t="s">
        <v>239</v>
      </c>
      <c r="D8" s="143" t="s">
        <v>316</v>
      </c>
      <c r="E8" s="143" t="s">
        <v>315</v>
      </c>
    </row>
    <row r="9" spans="1:5" ht="21.75" customHeight="1" thickBot="1">
      <c r="A9" s="97" t="s">
        <v>4</v>
      </c>
      <c r="B9" s="98" t="s">
        <v>5</v>
      </c>
      <c r="C9" s="138">
        <f>SUM(C10+C12+C15+C18+C23+C24+C31+C33+C35+C40+C42+C43)</f>
        <v>2664588</v>
      </c>
      <c r="D9" s="138">
        <f>SUM(D10+D12+D15+D18+D23+D24+D31+D33+D35+D40+D42+D43)</f>
        <v>1254186</v>
      </c>
      <c r="E9" s="139">
        <f aca="true" t="shared" si="0" ref="E9:E22">SUM(D9/C9*100)</f>
        <v>47.068665024386505</v>
      </c>
    </row>
    <row r="10" spans="1:5" ht="19.5" customHeight="1" thickBot="1">
      <c r="A10" s="100" t="s">
        <v>6</v>
      </c>
      <c r="B10" s="101" t="s">
        <v>7</v>
      </c>
      <c r="C10" s="48">
        <f>SUM(C11)</f>
        <v>1605375</v>
      </c>
      <c r="D10" s="48">
        <f>SUM(D11)</f>
        <v>735659</v>
      </c>
      <c r="E10" s="49">
        <f t="shared" si="0"/>
        <v>45.82474499727478</v>
      </c>
    </row>
    <row r="11" spans="1:5" ht="21.75" customHeight="1">
      <c r="A11" s="99" t="s">
        <v>8</v>
      </c>
      <c r="B11" s="102" t="s">
        <v>9</v>
      </c>
      <c r="C11" s="50">
        <v>1605375</v>
      </c>
      <c r="D11" s="50">
        <v>735659</v>
      </c>
      <c r="E11" s="51">
        <f t="shared" si="0"/>
        <v>45.82474499727478</v>
      </c>
    </row>
    <row r="12" spans="1:5" ht="18.75" customHeight="1" thickBot="1">
      <c r="A12" s="100" t="s">
        <v>10</v>
      </c>
      <c r="B12" s="101" t="s">
        <v>256</v>
      </c>
      <c r="C12" s="48">
        <f>SUM(C13:C14)</f>
        <v>341975</v>
      </c>
      <c r="D12" s="48">
        <f>SUM(D13+D14)</f>
        <v>152478</v>
      </c>
      <c r="E12" s="49">
        <f t="shared" si="0"/>
        <v>44.587469844286865</v>
      </c>
    </row>
    <row r="13" spans="1:5" ht="33" customHeight="1">
      <c r="A13" s="99" t="s">
        <v>257</v>
      </c>
      <c r="B13" s="102" t="s">
        <v>11</v>
      </c>
      <c r="C13" s="50">
        <v>337000</v>
      </c>
      <c r="D13" s="50">
        <v>150904</v>
      </c>
      <c r="E13" s="51">
        <f t="shared" si="0"/>
        <v>44.778635014836794</v>
      </c>
    </row>
    <row r="14" spans="1:5" ht="20.25" customHeight="1">
      <c r="A14" s="99" t="s">
        <v>258</v>
      </c>
      <c r="B14" s="102" t="s">
        <v>12</v>
      </c>
      <c r="C14" s="50">
        <v>4975</v>
      </c>
      <c r="D14" s="50">
        <v>1574</v>
      </c>
      <c r="E14" s="51">
        <f t="shared" si="0"/>
        <v>31.63819095477387</v>
      </c>
    </row>
    <row r="15" spans="1:5" ht="17.25" customHeight="1" thickBot="1">
      <c r="A15" s="100" t="s">
        <v>13</v>
      </c>
      <c r="B15" s="101" t="s">
        <v>14</v>
      </c>
      <c r="C15" s="48">
        <f>SUM(C16:C17)</f>
        <v>124035</v>
      </c>
      <c r="D15" s="48">
        <f>SUM(D16+D17)</f>
        <v>74527</v>
      </c>
      <c r="E15" s="49">
        <f t="shared" si="0"/>
        <v>60.085459749264324</v>
      </c>
    </row>
    <row r="16" spans="1:5" ht="20.25" customHeight="1">
      <c r="A16" s="99" t="s">
        <v>15</v>
      </c>
      <c r="B16" s="102" t="s">
        <v>16</v>
      </c>
      <c r="C16" s="50">
        <v>8000</v>
      </c>
      <c r="D16" s="50">
        <v>12203</v>
      </c>
      <c r="E16" s="51">
        <f t="shared" si="0"/>
        <v>152.5375</v>
      </c>
    </row>
    <row r="17" spans="1:5" ht="18.75" customHeight="1">
      <c r="A17" s="99" t="s">
        <v>17</v>
      </c>
      <c r="B17" s="102" t="s">
        <v>18</v>
      </c>
      <c r="C17" s="50">
        <v>116035</v>
      </c>
      <c r="D17" s="50">
        <v>62324</v>
      </c>
      <c r="E17" s="51">
        <f t="shared" si="0"/>
        <v>53.71138018701254</v>
      </c>
    </row>
    <row r="18" spans="1:5" ht="16.5" customHeight="1" thickBot="1">
      <c r="A18" s="100" t="s">
        <v>19</v>
      </c>
      <c r="B18" s="101" t="s">
        <v>20</v>
      </c>
      <c r="C18" s="48">
        <f>SUM(C19:C22)</f>
        <v>104253</v>
      </c>
      <c r="D18" s="48">
        <f>SUM(D19+D20+D21+D22)</f>
        <v>50237</v>
      </c>
      <c r="E18" s="49">
        <f t="shared" si="0"/>
        <v>48.187582131929055</v>
      </c>
    </row>
    <row r="19" spans="1:5" ht="90">
      <c r="A19" s="99" t="s">
        <v>21</v>
      </c>
      <c r="B19" s="102" t="s">
        <v>22</v>
      </c>
      <c r="C19" s="50">
        <v>34000</v>
      </c>
      <c r="D19" s="50">
        <v>14651</v>
      </c>
      <c r="E19" s="51">
        <f t="shared" si="0"/>
        <v>43.09117647058823</v>
      </c>
    </row>
    <row r="20" spans="1:5" ht="92.25" customHeight="1">
      <c r="A20" s="99" t="s">
        <v>23</v>
      </c>
      <c r="B20" s="102" t="s">
        <v>259</v>
      </c>
      <c r="C20" s="50">
        <v>69601</v>
      </c>
      <c r="D20" s="50">
        <v>35357</v>
      </c>
      <c r="E20" s="51">
        <f t="shared" si="0"/>
        <v>50.79955747762245</v>
      </c>
    </row>
    <row r="21" spans="1:5" ht="32.25" customHeight="1">
      <c r="A21" s="99" t="s">
        <v>24</v>
      </c>
      <c r="B21" s="102" t="s">
        <v>25</v>
      </c>
      <c r="C21" s="50">
        <v>60</v>
      </c>
      <c r="D21" s="50">
        <v>9</v>
      </c>
      <c r="E21" s="51">
        <f t="shared" si="0"/>
        <v>15</v>
      </c>
    </row>
    <row r="22" spans="1:5" ht="93.75" customHeight="1">
      <c r="A22" s="103" t="s">
        <v>26</v>
      </c>
      <c r="B22" s="104" t="s">
        <v>27</v>
      </c>
      <c r="C22" s="50">
        <v>592</v>
      </c>
      <c r="D22" s="50">
        <v>220</v>
      </c>
      <c r="E22" s="51">
        <f t="shared" si="0"/>
        <v>37.16216216216216</v>
      </c>
    </row>
    <row r="23" spans="1:5" ht="46.5" customHeight="1" thickBot="1">
      <c r="A23" s="100" t="s">
        <v>28</v>
      </c>
      <c r="B23" s="101" t="s">
        <v>29</v>
      </c>
      <c r="C23" s="48">
        <v>0</v>
      </c>
      <c r="D23" s="48">
        <v>123</v>
      </c>
      <c r="E23" s="49"/>
    </row>
    <row r="24" spans="1:5" ht="63" customHeight="1" thickBot="1">
      <c r="A24" s="100" t="s">
        <v>30</v>
      </c>
      <c r="B24" s="101" t="s">
        <v>31</v>
      </c>
      <c r="C24" s="48">
        <f>SUM(C25:C30)</f>
        <v>127500</v>
      </c>
      <c r="D24" s="48">
        <f>SUM(D25+D26+D27+D28+D29+D30)</f>
        <v>97918</v>
      </c>
      <c r="E24" s="49">
        <f aca="true" t="shared" si="1" ref="E24:E30">SUM(D24/C24*100)</f>
        <v>76.79843137254902</v>
      </c>
    </row>
    <row r="25" spans="1:5" ht="105.75" customHeight="1">
      <c r="A25" s="99" t="s">
        <v>32</v>
      </c>
      <c r="B25" s="102" t="s">
        <v>33</v>
      </c>
      <c r="C25" s="50">
        <v>59200</v>
      </c>
      <c r="D25" s="50">
        <v>38536</v>
      </c>
      <c r="E25" s="51">
        <f t="shared" si="1"/>
        <v>65.0945945945946</v>
      </c>
    </row>
    <row r="26" spans="1:5" ht="105.75" customHeight="1">
      <c r="A26" s="99" t="s">
        <v>34</v>
      </c>
      <c r="B26" s="102" t="s">
        <v>260</v>
      </c>
      <c r="C26" s="50">
        <v>10000</v>
      </c>
      <c r="D26" s="50">
        <v>14230</v>
      </c>
      <c r="E26" s="51">
        <f t="shared" si="1"/>
        <v>142.3</v>
      </c>
    </row>
    <row r="27" spans="1:5" ht="76.5" customHeight="1">
      <c r="A27" s="99" t="s">
        <v>35</v>
      </c>
      <c r="B27" s="102" t="s">
        <v>36</v>
      </c>
      <c r="C27" s="50">
        <v>0</v>
      </c>
      <c r="D27" s="50">
        <v>899</v>
      </c>
      <c r="E27" s="51"/>
    </row>
    <row r="28" spans="1:5" ht="75.75" customHeight="1">
      <c r="A28" s="99" t="s">
        <v>37</v>
      </c>
      <c r="B28" s="102" t="s">
        <v>38</v>
      </c>
      <c r="C28" s="50">
        <v>16558</v>
      </c>
      <c r="D28" s="50">
        <v>16691</v>
      </c>
      <c r="E28" s="51">
        <f t="shared" si="1"/>
        <v>100.80323710593066</v>
      </c>
    </row>
    <row r="29" spans="1:5" ht="46.5" customHeight="1">
      <c r="A29" s="105" t="s">
        <v>39</v>
      </c>
      <c r="B29" s="104" t="s">
        <v>40</v>
      </c>
      <c r="C29" s="50">
        <v>1742</v>
      </c>
      <c r="D29" s="50">
        <v>558</v>
      </c>
      <c r="E29" s="51">
        <f t="shared" si="1"/>
        <v>32.03214695752009</v>
      </c>
    </row>
    <row r="30" spans="1:5" ht="92.25" customHeight="1">
      <c r="A30" s="99" t="s">
        <v>41</v>
      </c>
      <c r="B30" s="102" t="s">
        <v>261</v>
      </c>
      <c r="C30" s="50">
        <v>40000</v>
      </c>
      <c r="D30" s="50">
        <v>27004</v>
      </c>
      <c r="E30" s="51">
        <f t="shared" si="1"/>
        <v>67.51</v>
      </c>
    </row>
    <row r="31" spans="1:5" ht="30.75" thickBot="1">
      <c r="A31" s="106" t="s">
        <v>42</v>
      </c>
      <c r="B31" s="101" t="s">
        <v>43</v>
      </c>
      <c r="C31" s="48">
        <f>SUM(C32)</f>
        <v>13058</v>
      </c>
      <c r="D31" s="48">
        <f>SUM(D32)</f>
        <v>15467</v>
      </c>
      <c r="E31" s="49">
        <f>SUM(D31/C31*100)</f>
        <v>118.44846071373871</v>
      </c>
    </row>
    <row r="32" spans="1:5" ht="30">
      <c r="A32" s="107" t="s">
        <v>44</v>
      </c>
      <c r="B32" s="102" t="s">
        <v>45</v>
      </c>
      <c r="C32" s="50">
        <v>13058</v>
      </c>
      <c r="D32" s="50">
        <v>15467</v>
      </c>
      <c r="E32" s="51">
        <f>SUM(D32/C32*100)</f>
        <v>118.44846071373871</v>
      </c>
    </row>
    <row r="33" spans="1:5" ht="31.5" customHeight="1" thickBot="1">
      <c r="A33" s="106" t="s">
        <v>46</v>
      </c>
      <c r="B33" s="101" t="s">
        <v>47</v>
      </c>
      <c r="C33" s="48">
        <f>SUM(C34)</f>
        <v>18745</v>
      </c>
      <c r="D33" s="48">
        <f>SUM(D34)</f>
        <v>25817</v>
      </c>
      <c r="E33" s="49">
        <f>SUM(D33/C33*100)</f>
        <v>137.7273939717258</v>
      </c>
    </row>
    <row r="34" spans="1:5" ht="59.25" customHeight="1">
      <c r="A34" s="107" t="s">
        <v>48</v>
      </c>
      <c r="B34" s="102" t="s">
        <v>49</v>
      </c>
      <c r="C34" s="50">
        <v>18745</v>
      </c>
      <c r="D34" s="50">
        <v>25817</v>
      </c>
      <c r="E34" s="51">
        <f>SUM(D34/C34*100)</f>
        <v>137.7273939717258</v>
      </c>
    </row>
    <row r="35" spans="1:5" ht="32.25" customHeight="1" thickBot="1">
      <c r="A35" s="106" t="s">
        <v>50</v>
      </c>
      <c r="B35" s="101" t="s">
        <v>51</v>
      </c>
      <c r="C35" s="48">
        <f>SUM(C36:C39)</f>
        <v>271900</v>
      </c>
      <c r="D35" s="48">
        <f>SUM(D36+D37+D38+D39)</f>
        <v>63145</v>
      </c>
      <c r="E35" s="49">
        <f>SUM(D35/C35*100)</f>
        <v>23.223611621919822</v>
      </c>
    </row>
    <row r="36" spans="1:5" ht="31.5" customHeight="1" hidden="1">
      <c r="A36" s="107" t="s">
        <v>299</v>
      </c>
      <c r="B36" s="108" t="s">
        <v>300</v>
      </c>
      <c r="C36" s="50">
        <v>0</v>
      </c>
      <c r="D36" s="50">
        <v>0</v>
      </c>
      <c r="E36" s="51"/>
    </row>
    <row r="37" spans="1:5" ht="122.25" customHeight="1">
      <c r="A37" s="107" t="s">
        <v>52</v>
      </c>
      <c r="B37" s="109" t="s">
        <v>262</v>
      </c>
      <c r="C37" s="50">
        <v>236800</v>
      </c>
      <c r="D37" s="50">
        <v>36675</v>
      </c>
      <c r="E37" s="51">
        <f aca="true" t="shared" si="2" ref="E37:E45">SUM(D37/C37*100)</f>
        <v>15.487753378378377</v>
      </c>
    </row>
    <row r="38" spans="1:5" ht="62.25" customHeight="1">
      <c r="A38" s="107" t="s">
        <v>53</v>
      </c>
      <c r="B38" s="109" t="s">
        <v>54</v>
      </c>
      <c r="C38" s="50">
        <v>24000</v>
      </c>
      <c r="D38" s="50">
        <v>25227</v>
      </c>
      <c r="E38" s="51">
        <f t="shared" si="2"/>
        <v>105.11250000000001</v>
      </c>
    </row>
    <row r="39" spans="1:5" ht="77.25" customHeight="1">
      <c r="A39" s="107" t="s">
        <v>55</v>
      </c>
      <c r="B39" s="109" t="s">
        <v>263</v>
      </c>
      <c r="C39" s="50">
        <v>11100</v>
      </c>
      <c r="D39" s="50">
        <v>1243</v>
      </c>
      <c r="E39" s="51">
        <f t="shared" si="2"/>
        <v>11.198198198198197</v>
      </c>
    </row>
    <row r="40" spans="1:5" ht="30.75" thickBot="1">
      <c r="A40" s="106" t="s">
        <v>56</v>
      </c>
      <c r="B40" s="110" t="s">
        <v>57</v>
      </c>
      <c r="C40" s="48">
        <f>SUM(C41)</f>
        <v>1828</v>
      </c>
      <c r="D40" s="48">
        <v>347</v>
      </c>
      <c r="E40" s="49">
        <f t="shared" si="2"/>
        <v>18.98249452954048</v>
      </c>
    </row>
    <row r="41" spans="1:5" ht="33" customHeight="1">
      <c r="A41" s="99" t="s">
        <v>58</v>
      </c>
      <c r="B41" s="102" t="s">
        <v>59</v>
      </c>
      <c r="C41" s="50">
        <v>1828</v>
      </c>
      <c r="D41" s="50">
        <v>347</v>
      </c>
      <c r="E41" s="51">
        <f t="shared" si="2"/>
        <v>18.98249452954048</v>
      </c>
    </row>
    <row r="42" spans="1:5" ht="32.25" customHeight="1" thickBot="1">
      <c r="A42" s="106" t="s">
        <v>60</v>
      </c>
      <c r="B42" s="101" t="s">
        <v>61</v>
      </c>
      <c r="C42" s="48">
        <v>55769</v>
      </c>
      <c r="D42" s="48">
        <v>38187</v>
      </c>
      <c r="E42" s="49">
        <f t="shared" si="2"/>
        <v>68.47352471803332</v>
      </c>
    </row>
    <row r="43" spans="1:5" ht="21" customHeight="1" thickBot="1">
      <c r="A43" s="111" t="s">
        <v>62</v>
      </c>
      <c r="B43" s="74" t="s">
        <v>63</v>
      </c>
      <c r="C43" s="48">
        <v>150</v>
      </c>
      <c r="D43" s="48">
        <v>281</v>
      </c>
      <c r="E43" s="56">
        <f t="shared" si="2"/>
        <v>187.33333333333334</v>
      </c>
    </row>
    <row r="44" spans="1:7" ht="22.5" customHeight="1" thickBot="1">
      <c r="A44" s="112" t="s">
        <v>64</v>
      </c>
      <c r="B44" s="113" t="s">
        <v>65</v>
      </c>
      <c r="C44" s="138">
        <f>SUM(C45+C49+C69+C84+C90)</f>
        <v>1789088</v>
      </c>
      <c r="D44" s="138">
        <f>SUM(D45+D49+D69+D84+D90)</f>
        <v>963230</v>
      </c>
      <c r="E44" s="139">
        <f t="shared" si="2"/>
        <v>53.83916274660609</v>
      </c>
      <c r="F44" s="2"/>
      <c r="G44" s="2"/>
    </row>
    <row r="45" spans="1:7" ht="30.75" thickBot="1">
      <c r="A45" s="75" t="s">
        <v>66</v>
      </c>
      <c r="B45" s="74" t="s">
        <v>67</v>
      </c>
      <c r="C45" s="140">
        <f>SUM(C46+C47+C48)</f>
        <v>54396</v>
      </c>
      <c r="D45" s="140">
        <f>SUM(D46+D47+D48)</f>
        <v>19288</v>
      </c>
      <c r="E45" s="141">
        <f t="shared" si="2"/>
        <v>35.45848959482315</v>
      </c>
      <c r="F45" s="2"/>
      <c r="G45" s="2"/>
    </row>
    <row r="46" spans="1:7" ht="27" customHeight="1">
      <c r="A46" s="114" t="s">
        <v>68</v>
      </c>
      <c r="B46" s="115" t="s">
        <v>69</v>
      </c>
      <c r="C46" s="78">
        <v>3323</v>
      </c>
      <c r="D46" s="78"/>
      <c r="E46" s="79">
        <f>SUM(D46/C46*100)</f>
        <v>0</v>
      </c>
      <c r="F46" s="2"/>
      <c r="G46" s="2"/>
    </row>
    <row r="47" spans="1:7" ht="30" customHeight="1">
      <c r="A47" s="114" t="s">
        <v>281</v>
      </c>
      <c r="B47" s="115" t="s">
        <v>282</v>
      </c>
      <c r="C47" s="78">
        <v>21285</v>
      </c>
      <c r="D47" s="78">
        <v>5320</v>
      </c>
      <c r="E47" s="79">
        <f aca="true" t="shared" si="3" ref="E47:E91">SUM(D47/C47*100)</f>
        <v>24.994127319708713</v>
      </c>
      <c r="F47" s="2"/>
      <c r="G47" s="2"/>
    </row>
    <row r="48" spans="1:7" ht="20.25" customHeight="1">
      <c r="A48" s="116" t="s">
        <v>264</v>
      </c>
      <c r="B48" s="117" t="s">
        <v>265</v>
      </c>
      <c r="C48" s="78">
        <v>29788</v>
      </c>
      <c r="D48" s="78">
        <v>13968</v>
      </c>
      <c r="E48" s="147">
        <f t="shared" si="3"/>
        <v>46.89136565059756</v>
      </c>
      <c r="F48" s="2"/>
      <c r="G48" s="2"/>
    </row>
    <row r="49" spans="1:7" ht="48.75" customHeight="1" thickBot="1">
      <c r="A49" s="118" t="s">
        <v>70</v>
      </c>
      <c r="B49" s="119" t="s">
        <v>71</v>
      </c>
      <c r="C49" s="48">
        <f>SUM(C50+C51+C52+C53+C54+C55)</f>
        <v>1065288</v>
      </c>
      <c r="D49" s="48">
        <f>SUM(D50+D51+D52+D53+D54+D55)</f>
        <v>586104</v>
      </c>
      <c r="E49" s="148">
        <f t="shared" si="3"/>
        <v>55.01836123189222</v>
      </c>
      <c r="F49" s="2"/>
      <c r="G49" s="2"/>
    </row>
    <row r="50" spans="1:7" ht="27" customHeight="1">
      <c r="A50" s="99" t="s">
        <v>301</v>
      </c>
      <c r="B50" s="120" t="s">
        <v>302</v>
      </c>
      <c r="C50" s="52">
        <v>80000</v>
      </c>
      <c r="D50" s="52">
        <v>24000</v>
      </c>
      <c r="E50" s="79">
        <f t="shared" si="3"/>
        <v>30</v>
      </c>
      <c r="F50" s="2"/>
      <c r="G50" s="2"/>
    </row>
    <row r="51" spans="1:7" ht="36.75" customHeight="1">
      <c r="A51" s="99" t="s">
        <v>273</v>
      </c>
      <c r="B51" s="120" t="s">
        <v>283</v>
      </c>
      <c r="C51" s="52">
        <v>466212</v>
      </c>
      <c r="D51" s="52">
        <v>227414</v>
      </c>
      <c r="E51" s="79">
        <f t="shared" si="3"/>
        <v>48.77909620515988</v>
      </c>
      <c r="F51" s="2"/>
      <c r="G51" s="2"/>
    </row>
    <row r="52" spans="1:7" ht="37.5" customHeight="1">
      <c r="A52" s="99" t="s">
        <v>274</v>
      </c>
      <c r="B52" s="121" t="s">
        <v>275</v>
      </c>
      <c r="C52" s="52">
        <v>294000</v>
      </c>
      <c r="D52" s="52">
        <v>132300</v>
      </c>
      <c r="E52" s="79">
        <f t="shared" si="3"/>
        <v>45</v>
      </c>
      <c r="F52" s="2"/>
      <c r="G52" s="2"/>
    </row>
    <row r="53" spans="1:7" ht="38.25" customHeight="1">
      <c r="A53" s="99" t="s">
        <v>276</v>
      </c>
      <c r="B53" s="121" t="s">
        <v>284</v>
      </c>
      <c r="C53" s="52">
        <v>53442</v>
      </c>
      <c r="D53" s="52">
        <v>53442</v>
      </c>
      <c r="E53" s="79">
        <f t="shared" si="3"/>
        <v>100</v>
      </c>
      <c r="F53" s="2"/>
      <c r="G53" s="2"/>
    </row>
    <row r="54" spans="1:7" ht="72" customHeight="1">
      <c r="A54" s="99" t="s">
        <v>277</v>
      </c>
      <c r="B54" s="121" t="s">
        <v>285</v>
      </c>
      <c r="C54" s="52">
        <v>106887</v>
      </c>
      <c r="D54" s="52">
        <v>106887</v>
      </c>
      <c r="E54" s="79">
        <f t="shared" si="3"/>
        <v>100</v>
      </c>
      <c r="F54" s="2"/>
      <c r="G54" s="2"/>
    </row>
    <row r="55" spans="1:7" ht="12" customHeight="1">
      <c r="A55" s="105" t="s">
        <v>72</v>
      </c>
      <c r="B55" s="120" t="s">
        <v>73</v>
      </c>
      <c r="C55" s="52">
        <f>SUM(C57+C58+C59+C60+C61+C62+C63+C64+C65+C66+C67+C68)</f>
        <v>64747</v>
      </c>
      <c r="D55" s="52">
        <f>SUM(D57+D58+D59+D60+D61+D62+D63+D64+D65)</f>
        <v>42061</v>
      </c>
      <c r="E55" s="79">
        <f t="shared" si="3"/>
        <v>64.96208318532133</v>
      </c>
      <c r="F55" s="2"/>
      <c r="G55" s="2"/>
    </row>
    <row r="56" spans="1:7" ht="12" customHeight="1">
      <c r="A56" s="105"/>
      <c r="B56" s="120" t="s">
        <v>74</v>
      </c>
      <c r="C56" s="52"/>
      <c r="D56" s="52"/>
      <c r="E56" s="79"/>
      <c r="F56" s="2"/>
      <c r="G56" s="2"/>
    </row>
    <row r="57" spans="1:7" ht="60" customHeight="1">
      <c r="A57" s="105"/>
      <c r="B57" s="120" t="s">
        <v>268</v>
      </c>
      <c r="C57" s="52">
        <v>214</v>
      </c>
      <c r="D57" s="52"/>
      <c r="E57" s="79">
        <f t="shared" si="3"/>
        <v>0</v>
      </c>
      <c r="F57" s="2"/>
      <c r="G57" s="2"/>
    </row>
    <row r="58" spans="1:7" ht="24" customHeight="1">
      <c r="A58" s="105"/>
      <c r="B58" s="120" t="s">
        <v>266</v>
      </c>
      <c r="C58" s="52">
        <v>23196</v>
      </c>
      <c r="D58" s="52">
        <v>14498</v>
      </c>
      <c r="E58" s="79">
        <f t="shared" si="3"/>
        <v>62.50215554405932</v>
      </c>
      <c r="F58" s="2"/>
      <c r="G58" s="2"/>
    </row>
    <row r="59" spans="1:7" ht="39" customHeight="1">
      <c r="A59" s="105"/>
      <c r="B59" s="120" t="s">
        <v>278</v>
      </c>
      <c r="C59" s="52">
        <v>22752</v>
      </c>
      <c r="D59" s="52">
        <v>22752</v>
      </c>
      <c r="E59" s="79">
        <f t="shared" si="3"/>
        <v>100</v>
      </c>
      <c r="F59" s="2"/>
      <c r="G59" s="2"/>
    </row>
    <row r="60" spans="1:7" ht="33.75" customHeight="1">
      <c r="A60" s="105"/>
      <c r="B60" s="120" t="s">
        <v>303</v>
      </c>
      <c r="C60" s="52">
        <v>1710</v>
      </c>
      <c r="D60" s="52">
        <v>1710</v>
      </c>
      <c r="E60" s="79">
        <f t="shared" si="3"/>
        <v>100</v>
      </c>
      <c r="F60" s="2"/>
      <c r="G60" s="2"/>
    </row>
    <row r="61" spans="1:7" ht="33" customHeight="1">
      <c r="A61" s="105"/>
      <c r="B61" s="120" t="s">
        <v>286</v>
      </c>
      <c r="C61" s="52">
        <v>100</v>
      </c>
      <c r="D61" s="52">
        <v>100</v>
      </c>
      <c r="E61" s="79">
        <f t="shared" si="3"/>
        <v>100</v>
      </c>
      <c r="F61" s="2"/>
      <c r="G61" s="2"/>
    </row>
    <row r="62" spans="1:7" ht="28.5" customHeight="1">
      <c r="A62" s="105"/>
      <c r="B62" s="120" t="s">
        <v>304</v>
      </c>
      <c r="C62" s="150">
        <v>785</v>
      </c>
      <c r="D62" s="150">
        <v>785</v>
      </c>
      <c r="E62" s="151">
        <f t="shared" si="3"/>
        <v>100</v>
      </c>
      <c r="F62" s="2"/>
      <c r="G62" s="2"/>
    </row>
    <row r="63" spans="1:5" ht="36.75" customHeight="1">
      <c r="A63" s="105"/>
      <c r="B63" s="120" t="s">
        <v>305</v>
      </c>
      <c r="C63" s="52">
        <v>1416</v>
      </c>
      <c r="D63" s="52">
        <v>1416</v>
      </c>
      <c r="E63" s="79">
        <f t="shared" si="3"/>
        <v>100</v>
      </c>
    </row>
    <row r="64" spans="1:5" ht="37.5" customHeight="1">
      <c r="A64" s="105"/>
      <c r="B64" s="120" t="s">
        <v>287</v>
      </c>
      <c r="C64" s="52">
        <v>800</v>
      </c>
      <c r="D64" s="52">
        <v>800</v>
      </c>
      <c r="E64" s="79">
        <f t="shared" si="3"/>
        <v>100</v>
      </c>
    </row>
    <row r="65" spans="1:5" ht="48.75" customHeight="1">
      <c r="A65" s="105"/>
      <c r="B65" s="121" t="s">
        <v>306</v>
      </c>
      <c r="C65" s="52">
        <v>11974</v>
      </c>
      <c r="D65" s="52"/>
      <c r="E65" s="79">
        <f t="shared" si="3"/>
        <v>0</v>
      </c>
    </row>
    <row r="66" spans="1:5" ht="59.25" customHeight="1">
      <c r="A66" s="105"/>
      <c r="B66" s="120" t="s">
        <v>307</v>
      </c>
      <c r="C66" s="52">
        <v>786</v>
      </c>
      <c r="D66" s="52"/>
      <c r="E66" s="79">
        <f t="shared" si="3"/>
        <v>0</v>
      </c>
    </row>
    <row r="67" spans="1:5" ht="27" customHeight="1">
      <c r="A67" s="105"/>
      <c r="B67" s="120" t="s">
        <v>308</v>
      </c>
      <c r="C67" s="52">
        <v>750</v>
      </c>
      <c r="D67" s="52"/>
      <c r="E67" s="79">
        <f t="shared" si="3"/>
        <v>0</v>
      </c>
    </row>
    <row r="68" spans="1:5" ht="38.25" customHeight="1">
      <c r="A68" s="105"/>
      <c r="B68" s="120" t="s">
        <v>309</v>
      </c>
      <c r="C68" s="52">
        <v>264</v>
      </c>
      <c r="D68" s="52"/>
      <c r="E68" s="147">
        <f t="shared" si="3"/>
        <v>0</v>
      </c>
    </row>
    <row r="69" spans="1:6" ht="34.5" customHeight="1" thickBot="1">
      <c r="A69" s="122" t="s">
        <v>288</v>
      </c>
      <c r="B69" s="123" t="s">
        <v>75</v>
      </c>
      <c r="C69" s="48">
        <f>SUM(C70+C71+C72+C73+C74+C75+C76)</f>
        <v>179890</v>
      </c>
      <c r="D69" s="48">
        <f>SUM(D70+D71+D72+D73+D74+D75+D76)</f>
        <v>91815</v>
      </c>
      <c r="E69" s="148">
        <f t="shared" si="3"/>
        <v>51.03952415364945</v>
      </c>
      <c r="F69" s="2"/>
    </row>
    <row r="70" spans="1:5" ht="34.5" customHeight="1">
      <c r="A70" s="124" t="s">
        <v>76</v>
      </c>
      <c r="B70" s="117" t="s">
        <v>77</v>
      </c>
      <c r="C70" s="52">
        <v>2581</v>
      </c>
      <c r="D70" s="52">
        <v>0</v>
      </c>
      <c r="E70" s="79">
        <f t="shared" si="3"/>
        <v>0</v>
      </c>
    </row>
    <row r="71" spans="1:5" ht="25.5" customHeight="1">
      <c r="A71" s="103" t="s">
        <v>78</v>
      </c>
      <c r="B71" s="117" t="s">
        <v>79</v>
      </c>
      <c r="C71" s="52">
        <v>21279</v>
      </c>
      <c r="D71" s="52">
        <v>19163</v>
      </c>
      <c r="E71" s="79">
        <f t="shared" si="3"/>
        <v>90.05592368062409</v>
      </c>
    </row>
    <row r="72" spans="1:5" ht="60" customHeight="1">
      <c r="A72" s="103" t="s">
        <v>279</v>
      </c>
      <c r="B72" s="117" t="s">
        <v>280</v>
      </c>
      <c r="C72" s="52">
        <v>54818</v>
      </c>
      <c r="D72" s="52">
        <v>25105</v>
      </c>
      <c r="E72" s="79">
        <f t="shared" si="3"/>
        <v>45.797000985077894</v>
      </c>
    </row>
    <row r="73" spans="1:5" ht="37.5" customHeight="1">
      <c r="A73" s="103" t="s">
        <v>80</v>
      </c>
      <c r="B73" s="117" t="s">
        <v>81</v>
      </c>
      <c r="C73" s="52">
        <v>38434</v>
      </c>
      <c r="D73" s="52">
        <v>20022</v>
      </c>
      <c r="E73" s="79">
        <f t="shared" si="3"/>
        <v>52.09449966175782</v>
      </c>
    </row>
    <row r="74" spans="1:5" ht="48" customHeight="1">
      <c r="A74" s="103" t="s">
        <v>82</v>
      </c>
      <c r="B74" s="117" t="s">
        <v>83</v>
      </c>
      <c r="C74" s="52">
        <v>31291</v>
      </c>
      <c r="D74" s="52">
        <v>12358</v>
      </c>
      <c r="E74" s="79">
        <f t="shared" si="3"/>
        <v>39.49378415518839</v>
      </c>
    </row>
    <row r="75" spans="1:5" ht="45.75" customHeight="1">
      <c r="A75" s="103" t="s">
        <v>84</v>
      </c>
      <c r="B75" s="117" t="s">
        <v>85</v>
      </c>
      <c r="C75" s="52">
        <v>19276</v>
      </c>
      <c r="D75" s="52">
        <v>9614</v>
      </c>
      <c r="E75" s="79">
        <f t="shared" si="3"/>
        <v>49.87549284083835</v>
      </c>
    </row>
    <row r="76" spans="1:5" ht="18.75" customHeight="1">
      <c r="A76" s="103" t="s">
        <v>86</v>
      </c>
      <c r="B76" s="117" t="s">
        <v>87</v>
      </c>
      <c r="C76" s="52">
        <f>SUM(C78+C79+C80+C81+C82+C83)</f>
        <v>12211</v>
      </c>
      <c r="D76" s="52">
        <v>5553</v>
      </c>
      <c r="E76" s="79">
        <f t="shared" si="3"/>
        <v>45.47539104086479</v>
      </c>
    </row>
    <row r="77" spans="1:5" ht="13.5" customHeight="1">
      <c r="A77" s="103"/>
      <c r="B77" s="117" t="s">
        <v>74</v>
      </c>
      <c r="C77" s="52"/>
      <c r="D77" s="52"/>
      <c r="E77" s="79"/>
    </row>
    <row r="78" spans="1:5" ht="26.25" customHeight="1">
      <c r="A78" s="103"/>
      <c r="B78" s="117" t="s">
        <v>88</v>
      </c>
      <c r="C78" s="52">
        <v>1342</v>
      </c>
      <c r="D78" s="52">
        <v>672</v>
      </c>
      <c r="E78" s="79">
        <f t="shared" si="3"/>
        <v>50.074515648286145</v>
      </c>
    </row>
    <row r="79" spans="1:5" ht="25.5" customHeight="1">
      <c r="A79" s="103"/>
      <c r="B79" s="117" t="s">
        <v>89</v>
      </c>
      <c r="C79" s="52">
        <v>1309</v>
      </c>
      <c r="D79" s="52">
        <v>654</v>
      </c>
      <c r="E79" s="79">
        <f t="shared" si="3"/>
        <v>49.96180290297937</v>
      </c>
    </row>
    <row r="80" spans="1:5" ht="36.75" customHeight="1">
      <c r="A80" s="103"/>
      <c r="B80" s="117" t="s">
        <v>90</v>
      </c>
      <c r="C80" s="52">
        <v>420</v>
      </c>
      <c r="D80" s="52">
        <v>210</v>
      </c>
      <c r="E80" s="79">
        <f t="shared" si="3"/>
        <v>50</v>
      </c>
    </row>
    <row r="81" spans="1:5" ht="35.25" customHeight="1">
      <c r="A81" s="103"/>
      <c r="B81" s="117" t="s">
        <v>91</v>
      </c>
      <c r="C81" s="52">
        <v>758</v>
      </c>
      <c r="D81" s="52">
        <v>443</v>
      </c>
      <c r="E81" s="79">
        <f t="shared" si="3"/>
        <v>58.443271767810025</v>
      </c>
    </row>
    <row r="82" spans="1:5" ht="26.25" customHeight="1">
      <c r="A82" s="103"/>
      <c r="B82" s="117" t="s">
        <v>92</v>
      </c>
      <c r="C82" s="52">
        <v>1805</v>
      </c>
      <c r="D82" s="52">
        <v>464</v>
      </c>
      <c r="E82" s="79">
        <f t="shared" si="3"/>
        <v>25.706371191135734</v>
      </c>
    </row>
    <row r="83" spans="1:5" ht="27" customHeight="1">
      <c r="A83" s="103"/>
      <c r="B83" s="117" t="s">
        <v>93</v>
      </c>
      <c r="C83" s="52">
        <v>6577</v>
      </c>
      <c r="D83" s="52">
        <v>3110</v>
      </c>
      <c r="E83" s="147">
        <f t="shared" si="3"/>
        <v>47.28599665500988</v>
      </c>
    </row>
    <row r="84" spans="1:5" ht="16.5" customHeight="1" thickBot="1">
      <c r="A84" s="125" t="s">
        <v>94</v>
      </c>
      <c r="B84" s="119" t="s">
        <v>95</v>
      </c>
      <c r="C84" s="48">
        <f>SUM(C85+C86+C87)</f>
        <v>489514</v>
      </c>
      <c r="D84" s="48">
        <f>SUM(D85+D86+D87)</f>
        <v>281842</v>
      </c>
      <c r="E84" s="149">
        <f t="shared" si="3"/>
        <v>57.575881384393504</v>
      </c>
    </row>
    <row r="85" spans="1:5" ht="36" customHeight="1">
      <c r="A85" s="126" t="s">
        <v>96</v>
      </c>
      <c r="B85" s="127" t="s">
        <v>97</v>
      </c>
      <c r="C85" s="80">
        <v>453</v>
      </c>
      <c r="D85" s="52"/>
      <c r="E85" s="79"/>
    </row>
    <row r="86" spans="1:5" ht="59.25" customHeight="1">
      <c r="A86" s="128" t="s">
        <v>310</v>
      </c>
      <c r="B86" s="127" t="s">
        <v>311</v>
      </c>
      <c r="C86" s="80">
        <v>46670</v>
      </c>
      <c r="D86" s="52">
        <v>5735</v>
      </c>
      <c r="E86" s="79">
        <f t="shared" si="3"/>
        <v>12.288407970859225</v>
      </c>
    </row>
    <row r="87" spans="1:5" ht="25.5" customHeight="1">
      <c r="A87" s="128" t="s">
        <v>98</v>
      </c>
      <c r="B87" s="127" t="s">
        <v>99</v>
      </c>
      <c r="C87" s="80">
        <v>442391</v>
      </c>
      <c r="D87" s="52">
        <v>276107</v>
      </c>
      <c r="E87" s="79">
        <f t="shared" si="3"/>
        <v>62.412436057695565</v>
      </c>
    </row>
    <row r="88" spans="1:5" ht="12.75" customHeight="1">
      <c r="A88" s="128"/>
      <c r="B88" s="127" t="s">
        <v>74</v>
      </c>
      <c r="C88" s="80"/>
      <c r="D88" s="52"/>
      <c r="E88" s="79"/>
    </row>
    <row r="89" spans="1:5" ht="45.75" customHeight="1">
      <c r="A89" s="128"/>
      <c r="B89" s="127" t="s">
        <v>100</v>
      </c>
      <c r="C89" s="80">
        <v>442391</v>
      </c>
      <c r="D89" s="52">
        <v>276107</v>
      </c>
      <c r="E89" s="147">
        <f t="shared" si="3"/>
        <v>62.412436057695565</v>
      </c>
    </row>
    <row r="90" spans="1:5" ht="64.5" customHeight="1" thickBot="1">
      <c r="A90" s="129" t="s">
        <v>267</v>
      </c>
      <c r="B90" s="130" t="s">
        <v>289</v>
      </c>
      <c r="C90" s="81">
        <v>0</v>
      </c>
      <c r="D90" s="48">
        <v>-15819</v>
      </c>
      <c r="E90" s="79"/>
    </row>
    <row r="91" spans="1:5" ht="18.75" customHeight="1" thickBot="1">
      <c r="A91" s="131"/>
      <c r="B91" s="132" t="s">
        <v>101</v>
      </c>
      <c r="C91" s="53">
        <f>SUM(C9+C44)</f>
        <v>4453676</v>
      </c>
      <c r="D91" s="53">
        <f>SUM(D9+D44)</f>
        <v>2217416</v>
      </c>
      <c r="E91" s="146">
        <f t="shared" si="3"/>
        <v>49.788444422090876</v>
      </c>
    </row>
    <row r="92" spans="1:5" ht="15.75">
      <c r="A92" s="133"/>
      <c r="B92"/>
      <c r="C92" s="82"/>
      <c r="D92" s="83"/>
      <c r="E92" s="84"/>
    </row>
    <row r="93" spans="1:4" ht="14.25">
      <c r="A93" s="134"/>
      <c r="B93"/>
      <c r="D93" s="142"/>
    </row>
    <row r="94" spans="1:2" ht="12.75">
      <c r="A94" s="135"/>
      <c r="B94"/>
    </row>
    <row r="95" spans="1:2" ht="12.75">
      <c r="A95" s="135"/>
      <c r="B95"/>
    </row>
    <row r="96" spans="1:2" ht="12.75">
      <c r="A96" s="136"/>
      <c r="B96"/>
    </row>
    <row r="97" spans="1:2" ht="12.75">
      <c r="A97" s="136"/>
      <c r="B97"/>
    </row>
    <row r="98" spans="1:2" ht="12.75">
      <c r="A98" s="136"/>
      <c r="B98"/>
    </row>
    <row r="99" spans="1:2" ht="12.75">
      <c r="A99" s="136"/>
      <c r="B99"/>
    </row>
    <row r="100" spans="1:2" ht="12.75">
      <c r="A100" s="136"/>
      <c r="B100"/>
    </row>
    <row r="101" spans="1:2" ht="12.75">
      <c r="A101" s="136"/>
      <c r="B101"/>
    </row>
    <row r="102" spans="1:2" ht="12.75">
      <c r="A102" s="136"/>
      <c r="B102"/>
    </row>
    <row r="103" spans="1:2" ht="12.75">
      <c r="A103" s="136"/>
      <c r="B103"/>
    </row>
    <row r="104" spans="1:2" ht="12.75">
      <c r="A104" s="136"/>
      <c r="B104"/>
    </row>
    <row r="105" spans="1:2" ht="12.75">
      <c r="A105" s="136"/>
      <c r="B105"/>
    </row>
    <row r="106" spans="1:2" ht="12.75">
      <c r="A106" s="136"/>
      <c r="B106"/>
    </row>
    <row r="107" spans="1:2" ht="12.75">
      <c r="A107" s="136"/>
      <c r="B107"/>
    </row>
    <row r="108" spans="1:2" ht="12.75">
      <c r="A108" s="136"/>
      <c r="B108"/>
    </row>
    <row r="109" spans="1:2" ht="12.75">
      <c r="A109" s="136"/>
      <c r="B109"/>
    </row>
    <row r="110" spans="1:2" ht="12.75">
      <c r="A110" s="136"/>
      <c r="B110"/>
    </row>
    <row r="111" spans="1:2" ht="12.75">
      <c r="A111" s="136"/>
      <c r="B111"/>
    </row>
    <row r="112" spans="1:2" ht="12.75">
      <c r="A112" s="136"/>
      <c r="B112"/>
    </row>
    <row r="113" spans="1:2" ht="12.75">
      <c r="A113" s="136"/>
      <c r="B113"/>
    </row>
    <row r="114" spans="1:2" ht="12.75">
      <c r="A114" s="136"/>
      <c r="B114"/>
    </row>
    <row r="115" spans="1:2" ht="12.75">
      <c r="A115" s="136"/>
      <c r="B115"/>
    </row>
    <row r="116" spans="1:2" ht="12.75">
      <c r="A116" s="136"/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</sheetData>
  <mergeCells count="5">
    <mergeCell ref="A5:E5"/>
    <mergeCell ref="A6:E6"/>
    <mergeCell ref="C1:E1"/>
    <mergeCell ref="C2:E2"/>
    <mergeCell ref="C3:E3"/>
  </mergeCells>
  <printOptions/>
  <pageMargins left="0.6692913385826772" right="0.38" top="0.47" bottom="0.33" header="0.19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54"/>
  <sheetViews>
    <sheetView workbookViewId="0" topLeftCell="A37">
      <selection activeCell="B52" sqref="B52"/>
    </sheetView>
  </sheetViews>
  <sheetFormatPr defaultColWidth="9.00390625" defaultRowHeight="12.75"/>
  <cols>
    <col min="1" max="1" width="10.625" style="0" customWidth="1"/>
    <col min="2" max="2" width="57.875" style="86" customWidth="1"/>
    <col min="3" max="3" width="11.875" style="0" customWidth="1"/>
    <col min="4" max="4" width="11.125" style="0" customWidth="1"/>
    <col min="5" max="5" width="9.25390625" style="36" customWidth="1"/>
  </cols>
  <sheetData>
    <row r="1" spans="1:5" s="3" customFormat="1" ht="27" customHeight="1" thickBot="1">
      <c r="A1" s="155" t="s">
        <v>102</v>
      </c>
      <c r="B1" s="156"/>
      <c r="C1" s="156"/>
      <c r="D1" s="156"/>
      <c r="E1" s="157"/>
    </row>
    <row r="2" spans="1:5" s="8" customFormat="1" ht="50.25" customHeight="1" thickBot="1">
      <c r="A2" s="5" t="s">
        <v>103</v>
      </c>
      <c r="B2" s="144" t="s">
        <v>2</v>
      </c>
      <c r="C2" s="6" t="s">
        <v>239</v>
      </c>
      <c r="D2" s="46" t="s">
        <v>297</v>
      </c>
      <c r="E2" s="7" t="s">
        <v>3</v>
      </c>
    </row>
    <row r="3" spans="1:5" s="15" customFormat="1" ht="23.25" customHeight="1">
      <c r="A3" s="9" t="s">
        <v>104</v>
      </c>
      <c r="B3" s="10" t="s">
        <v>105</v>
      </c>
      <c r="C3" s="11">
        <f>SUM(C4+C5+C6+C7+C8+C9)</f>
        <v>384911</v>
      </c>
      <c r="D3" s="11">
        <f>SUM(D4+D5+D6+D7+D8+D9)</f>
        <v>161607</v>
      </c>
      <c r="E3" s="14">
        <f aca="true" t="shared" si="0" ref="E3:E34">SUM(D3/C3*100)</f>
        <v>41.98554990634199</v>
      </c>
    </row>
    <row r="4" spans="1:5" s="15" customFormat="1" ht="36" customHeight="1">
      <c r="A4" s="16" t="s">
        <v>106</v>
      </c>
      <c r="B4" s="17" t="s">
        <v>107</v>
      </c>
      <c r="C4" s="18">
        <v>1621</v>
      </c>
      <c r="D4" s="21">
        <v>726</v>
      </c>
      <c r="E4" s="22">
        <f t="shared" si="0"/>
        <v>44.78716841455891</v>
      </c>
    </row>
    <row r="5" spans="1:5" s="15" customFormat="1" ht="49.5" customHeight="1">
      <c r="A5" s="16" t="s">
        <v>108</v>
      </c>
      <c r="B5" s="23" t="s">
        <v>109</v>
      </c>
      <c r="C5" s="18">
        <v>32729</v>
      </c>
      <c r="D5" s="20">
        <v>10262</v>
      </c>
      <c r="E5" s="22">
        <f t="shared" si="0"/>
        <v>31.35445629258456</v>
      </c>
    </row>
    <row r="6" spans="1:5" s="15" customFormat="1" ht="51" customHeight="1">
      <c r="A6" s="16" t="s">
        <v>110</v>
      </c>
      <c r="B6" s="24" t="s">
        <v>111</v>
      </c>
      <c r="C6" s="18">
        <v>155537</v>
      </c>
      <c r="D6" s="20">
        <v>76659</v>
      </c>
      <c r="E6" s="22">
        <f t="shared" si="0"/>
        <v>49.28666490931418</v>
      </c>
    </row>
    <row r="7" spans="1:5" s="15" customFormat="1" ht="48" customHeight="1">
      <c r="A7" s="16" t="s">
        <v>112</v>
      </c>
      <c r="B7" s="17" t="s">
        <v>113</v>
      </c>
      <c r="C7" s="18">
        <v>43153</v>
      </c>
      <c r="D7" s="20">
        <v>18194</v>
      </c>
      <c r="E7" s="22">
        <f t="shared" si="0"/>
        <v>42.161611011980625</v>
      </c>
    </row>
    <row r="8" spans="1:5" s="15" customFormat="1" ht="21.75" customHeight="1">
      <c r="A8" s="16" t="s">
        <v>114</v>
      </c>
      <c r="B8" s="25" t="s">
        <v>116</v>
      </c>
      <c r="C8" s="18">
        <v>8184</v>
      </c>
      <c r="D8" s="20">
        <v>0</v>
      </c>
      <c r="E8" s="22">
        <f t="shared" si="0"/>
        <v>0</v>
      </c>
    </row>
    <row r="9" spans="1:5" s="15" customFormat="1" ht="23.25" customHeight="1">
      <c r="A9" s="16" t="s">
        <v>290</v>
      </c>
      <c r="B9" s="24" t="s">
        <v>117</v>
      </c>
      <c r="C9" s="18">
        <v>143687</v>
      </c>
      <c r="D9" s="20">
        <v>55766</v>
      </c>
      <c r="E9" s="22">
        <f t="shared" si="0"/>
        <v>38.81074836276072</v>
      </c>
    </row>
    <row r="10" spans="1:5" s="15" customFormat="1" ht="24.75" customHeight="1">
      <c r="A10" s="26" t="s">
        <v>118</v>
      </c>
      <c r="B10" s="27" t="s">
        <v>119</v>
      </c>
      <c r="C10" s="12">
        <f>SUM(C11)</f>
        <v>1504</v>
      </c>
      <c r="D10" s="13">
        <f>SUM(D11)</f>
        <v>443</v>
      </c>
      <c r="E10" s="28">
        <f t="shared" si="0"/>
        <v>29.454787234042552</v>
      </c>
    </row>
    <row r="11" spans="1:5" s="15" customFormat="1" ht="23.25" customHeight="1">
      <c r="A11" s="16" t="s">
        <v>120</v>
      </c>
      <c r="B11" s="25" t="s">
        <v>121</v>
      </c>
      <c r="C11" s="18">
        <v>1504</v>
      </c>
      <c r="D11" s="20">
        <v>443</v>
      </c>
      <c r="E11" s="22">
        <f t="shared" si="0"/>
        <v>29.454787234042552</v>
      </c>
    </row>
    <row r="12" spans="1:5" s="15" customFormat="1" ht="36.75" customHeight="1">
      <c r="A12" s="26" t="s">
        <v>122</v>
      </c>
      <c r="B12" s="27" t="s">
        <v>123</v>
      </c>
      <c r="C12" s="12">
        <f>SUM(C13+C14)</f>
        <v>38773</v>
      </c>
      <c r="D12" s="13">
        <f>SUM(D13+D14)</f>
        <v>17893</v>
      </c>
      <c r="E12" s="28">
        <f t="shared" si="0"/>
        <v>46.148092744951384</v>
      </c>
    </row>
    <row r="13" spans="1:5" s="15" customFormat="1" ht="22.5" customHeight="1">
      <c r="A13" s="16" t="s">
        <v>124</v>
      </c>
      <c r="B13" s="25" t="s">
        <v>125</v>
      </c>
      <c r="C13" s="18">
        <v>8130</v>
      </c>
      <c r="D13" s="20">
        <v>3726</v>
      </c>
      <c r="E13" s="22">
        <f t="shared" si="0"/>
        <v>45.830258302583026</v>
      </c>
    </row>
    <row r="14" spans="1:5" s="15" customFormat="1" ht="47.25" customHeight="1">
      <c r="A14" s="16" t="s">
        <v>126</v>
      </c>
      <c r="B14" s="24" t="s">
        <v>127</v>
      </c>
      <c r="C14" s="18">
        <v>30643</v>
      </c>
      <c r="D14" s="21">
        <v>14167</v>
      </c>
      <c r="E14" s="22">
        <f t="shared" si="0"/>
        <v>46.23241849688347</v>
      </c>
    </row>
    <row r="15" spans="1:5" s="15" customFormat="1" ht="21.75" customHeight="1">
      <c r="A15" s="26" t="s">
        <v>128</v>
      </c>
      <c r="B15" s="27" t="s">
        <v>129</v>
      </c>
      <c r="C15" s="12">
        <f>SUM(C17+C18+C16)</f>
        <v>1149325</v>
      </c>
      <c r="D15" s="12">
        <f>SUM(D17+D18+D16)</f>
        <v>428497</v>
      </c>
      <c r="E15" s="28">
        <f t="shared" si="0"/>
        <v>37.282491897418055</v>
      </c>
    </row>
    <row r="16" spans="1:5" s="15" customFormat="1" ht="27" customHeight="1">
      <c r="A16" s="16" t="s">
        <v>130</v>
      </c>
      <c r="B16" s="25" t="s">
        <v>131</v>
      </c>
      <c r="C16" s="18">
        <v>1053301</v>
      </c>
      <c r="D16" s="20">
        <v>388808</v>
      </c>
      <c r="E16" s="22">
        <f t="shared" si="0"/>
        <v>36.91328499640654</v>
      </c>
    </row>
    <row r="17" spans="1:5" s="15" customFormat="1" ht="25.5" customHeight="1">
      <c r="A17" s="16" t="s">
        <v>132</v>
      </c>
      <c r="B17" s="25" t="s">
        <v>133</v>
      </c>
      <c r="C17" s="18">
        <v>61920</v>
      </c>
      <c r="D17" s="20">
        <v>33113</v>
      </c>
      <c r="E17" s="22">
        <f t="shared" si="0"/>
        <v>53.47706718346254</v>
      </c>
    </row>
    <row r="18" spans="1:5" s="15" customFormat="1" ht="24.75" customHeight="1">
      <c r="A18" s="16" t="s">
        <v>134</v>
      </c>
      <c r="B18" s="17" t="s">
        <v>135</v>
      </c>
      <c r="C18" s="18">
        <v>34104</v>
      </c>
      <c r="D18" s="20">
        <v>6576</v>
      </c>
      <c r="E18" s="22">
        <f t="shared" si="0"/>
        <v>19.28219563687544</v>
      </c>
    </row>
    <row r="19" spans="1:5" s="15" customFormat="1" ht="24" customHeight="1">
      <c r="A19" s="26" t="s">
        <v>136</v>
      </c>
      <c r="B19" s="27" t="s">
        <v>137</v>
      </c>
      <c r="C19" s="29">
        <f>SUM(C20+C21+C23+C22)</f>
        <v>1759977</v>
      </c>
      <c r="D19" s="96">
        <f>SUM(D20+D21+D23+D22)</f>
        <v>313339</v>
      </c>
      <c r="E19" s="28">
        <f t="shared" si="0"/>
        <v>17.803584933212196</v>
      </c>
    </row>
    <row r="20" spans="1:5" s="15" customFormat="1" ht="27" customHeight="1">
      <c r="A20" s="16" t="s">
        <v>138</v>
      </c>
      <c r="B20" s="25" t="s">
        <v>139</v>
      </c>
      <c r="C20" s="18">
        <v>451781</v>
      </c>
      <c r="D20" s="20">
        <v>47116</v>
      </c>
      <c r="E20" s="22">
        <f t="shared" si="0"/>
        <v>10.428946768456399</v>
      </c>
    </row>
    <row r="21" spans="1:5" s="15" customFormat="1" ht="23.25" customHeight="1">
      <c r="A21" s="16" t="s">
        <v>140</v>
      </c>
      <c r="B21" s="25" t="s">
        <v>141</v>
      </c>
      <c r="C21" s="18">
        <v>726426</v>
      </c>
      <c r="D21" s="20">
        <v>96971</v>
      </c>
      <c r="E21" s="22">
        <f t="shared" si="0"/>
        <v>13.349054136278163</v>
      </c>
    </row>
    <row r="22" spans="1:5" s="15" customFormat="1" ht="24.75" customHeight="1">
      <c r="A22" s="16" t="s">
        <v>142</v>
      </c>
      <c r="B22" s="25" t="s">
        <v>143</v>
      </c>
      <c r="C22" s="18">
        <v>539793</v>
      </c>
      <c r="D22" s="21">
        <v>155124</v>
      </c>
      <c r="E22" s="22">
        <f t="shared" si="0"/>
        <v>28.737682778398387</v>
      </c>
    </row>
    <row r="23" spans="1:5" s="15" customFormat="1" ht="24.75" customHeight="1">
      <c r="A23" s="16" t="s">
        <v>144</v>
      </c>
      <c r="B23" s="25" t="s">
        <v>145</v>
      </c>
      <c r="C23" s="18">
        <v>41977</v>
      </c>
      <c r="D23" s="20">
        <v>14128</v>
      </c>
      <c r="E23" s="22">
        <f t="shared" si="0"/>
        <v>33.65652619291517</v>
      </c>
    </row>
    <row r="24" spans="1:5" s="15" customFormat="1" ht="25.5" customHeight="1">
      <c r="A24" s="26" t="s">
        <v>146</v>
      </c>
      <c r="B24" s="27" t="s">
        <v>147</v>
      </c>
      <c r="C24" s="12">
        <f>SUM(C25)</f>
        <v>100</v>
      </c>
      <c r="D24" s="12">
        <f>SUM(D25)</f>
        <v>100</v>
      </c>
      <c r="E24" s="54">
        <f t="shared" si="0"/>
        <v>100</v>
      </c>
    </row>
    <row r="25" spans="1:5" s="15" customFormat="1" ht="25.5" customHeight="1">
      <c r="A25" s="16" t="s">
        <v>148</v>
      </c>
      <c r="B25" s="25" t="s">
        <v>149</v>
      </c>
      <c r="C25" s="18">
        <v>100</v>
      </c>
      <c r="D25" s="20">
        <v>100</v>
      </c>
      <c r="E25" s="22">
        <f t="shared" si="0"/>
        <v>100</v>
      </c>
    </row>
    <row r="26" spans="1:5" s="15" customFormat="1" ht="26.25" customHeight="1">
      <c r="A26" s="26" t="s">
        <v>150</v>
      </c>
      <c r="B26" s="27" t="s">
        <v>151</v>
      </c>
      <c r="C26" s="12">
        <f>SUM(C27+C28+C29+C30)</f>
        <v>1532435</v>
      </c>
      <c r="D26" s="12">
        <f>SUM(D27+D28+D29+D30)</f>
        <v>751006</v>
      </c>
      <c r="E26" s="28">
        <f t="shared" si="0"/>
        <v>49.00736409700901</v>
      </c>
    </row>
    <row r="27" spans="1:5" s="15" customFormat="1" ht="23.25" customHeight="1">
      <c r="A27" s="16" t="s">
        <v>152</v>
      </c>
      <c r="B27" s="25" t="s">
        <v>153</v>
      </c>
      <c r="C27" s="18">
        <v>519089</v>
      </c>
      <c r="D27" s="20">
        <v>239354</v>
      </c>
      <c r="E27" s="22">
        <f t="shared" si="0"/>
        <v>46.11039725365014</v>
      </c>
    </row>
    <row r="28" spans="1:5" s="15" customFormat="1" ht="24" customHeight="1">
      <c r="A28" s="16" t="s">
        <v>154</v>
      </c>
      <c r="B28" s="25" t="s">
        <v>155</v>
      </c>
      <c r="C28" s="18">
        <v>807707</v>
      </c>
      <c r="D28" s="20">
        <v>416527</v>
      </c>
      <c r="E28" s="22">
        <f t="shared" si="0"/>
        <v>51.56907145784301</v>
      </c>
    </row>
    <row r="29" spans="1:5" s="15" customFormat="1" ht="25.5" customHeight="1">
      <c r="A29" s="16" t="s">
        <v>156</v>
      </c>
      <c r="B29" s="25" t="s">
        <v>157</v>
      </c>
      <c r="C29" s="18">
        <v>29427</v>
      </c>
      <c r="D29" s="20">
        <v>9638</v>
      </c>
      <c r="E29" s="22">
        <f t="shared" si="0"/>
        <v>32.75223434261053</v>
      </c>
    </row>
    <row r="30" spans="1:5" s="15" customFormat="1" ht="25.5" customHeight="1">
      <c r="A30" s="16" t="s">
        <v>158</v>
      </c>
      <c r="B30" s="25" t="s">
        <v>159</v>
      </c>
      <c r="C30" s="18">
        <v>176212</v>
      </c>
      <c r="D30" s="20">
        <v>85487</v>
      </c>
      <c r="E30" s="22">
        <f t="shared" si="0"/>
        <v>48.51372210746147</v>
      </c>
    </row>
    <row r="31" spans="1:5" s="30" customFormat="1" ht="23.25" customHeight="1">
      <c r="A31" s="26" t="s">
        <v>160</v>
      </c>
      <c r="B31" s="27" t="s">
        <v>241</v>
      </c>
      <c r="C31" s="29">
        <f>SUM(C32+C33)</f>
        <v>90606</v>
      </c>
      <c r="D31" s="12">
        <f>SUM(D32+D33)</f>
        <v>41577</v>
      </c>
      <c r="E31" s="28">
        <f t="shared" si="0"/>
        <v>45.88768955698298</v>
      </c>
    </row>
    <row r="32" spans="1:5" s="15" customFormat="1" ht="20.25" customHeight="1">
      <c r="A32" s="16" t="s">
        <v>161</v>
      </c>
      <c r="B32" s="25" t="s">
        <v>162</v>
      </c>
      <c r="C32" s="31">
        <v>76066</v>
      </c>
      <c r="D32" s="20">
        <v>35549</v>
      </c>
      <c r="E32" s="22">
        <f t="shared" si="0"/>
        <v>46.734414850261615</v>
      </c>
    </row>
    <row r="33" spans="1:5" s="15" customFormat="1" ht="22.5" customHeight="1">
      <c r="A33" s="16" t="s">
        <v>164</v>
      </c>
      <c r="B33" s="25" t="s">
        <v>242</v>
      </c>
      <c r="C33" s="18">
        <v>14540</v>
      </c>
      <c r="D33" s="19">
        <v>6028</v>
      </c>
      <c r="E33" s="22">
        <f t="shared" si="0"/>
        <v>41.45804676753782</v>
      </c>
    </row>
    <row r="34" spans="1:5" s="30" customFormat="1" ht="22.5" customHeight="1">
      <c r="A34" s="26" t="s">
        <v>166</v>
      </c>
      <c r="B34" s="27" t="s">
        <v>167</v>
      </c>
      <c r="C34" s="12">
        <f>SUM(C35+C36+C37+C38+C39)</f>
        <v>796796</v>
      </c>
      <c r="D34" s="29">
        <f>SUM(D35+D36+D37+D38+D39)</f>
        <v>242720</v>
      </c>
      <c r="E34" s="28">
        <f t="shared" si="0"/>
        <v>30.46200031124654</v>
      </c>
    </row>
    <row r="35" spans="1:5" s="15" customFormat="1" ht="22.5" customHeight="1">
      <c r="A35" s="16" t="s">
        <v>168</v>
      </c>
      <c r="B35" s="17" t="s">
        <v>169</v>
      </c>
      <c r="C35" s="18">
        <v>471093</v>
      </c>
      <c r="D35" s="19">
        <v>94149</v>
      </c>
      <c r="E35" s="22">
        <f aca="true" t="shared" si="1" ref="E35:E53">SUM(D35/C35*100)</f>
        <v>19.985225847125726</v>
      </c>
    </row>
    <row r="36" spans="1:5" s="15" customFormat="1" ht="25.5" customHeight="1">
      <c r="A36" s="16" t="s">
        <v>170</v>
      </c>
      <c r="B36" s="17" t="s">
        <v>171</v>
      </c>
      <c r="C36" s="18">
        <v>142403</v>
      </c>
      <c r="D36" s="19">
        <v>66381</v>
      </c>
      <c r="E36" s="22">
        <f t="shared" si="1"/>
        <v>46.61488873127673</v>
      </c>
    </row>
    <row r="37" spans="1:5" s="15" customFormat="1" ht="25.5" customHeight="1">
      <c r="A37" s="16" t="s">
        <v>172</v>
      </c>
      <c r="B37" s="17" t="s">
        <v>173</v>
      </c>
      <c r="C37" s="18">
        <v>12671</v>
      </c>
      <c r="D37" s="19">
        <v>4975</v>
      </c>
      <c r="E37" s="22">
        <f t="shared" si="1"/>
        <v>39.26288375029595</v>
      </c>
    </row>
    <row r="38" spans="1:5" s="15" customFormat="1" ht="26.25" customHeight="1">
      <c r="A38" s="16" t="s">
        <v>174</v>
      </c>
      <c r="B38" s="17" t="s">
        <v>175</v>
      </c>
      <c r="C38" s="18">
        <v>139689</v>
      </c>
      <c r="D38" s="19">
        <v>66542</v>
      </c>
      <c r="E38" s="22">
        <f t="shared" si="1"/>
        <v>47.635819570617585</v>
      </c>
    </row>
    <row r="39" spans="1:5" s="15" customFormat="1" ht="21.75" customHeight="1">
      <c r="A39" s="16" t="s">
        <v>269</v>
      </c>
      <c r="B39" s="24" t="s">
        <v>243</v>
      </c>
      <c r="C39" s="18">
        <v>30940</v>
      </c>
      <c r="D39" s="19">
        <v>10673</v>
      </c>
      <c r="E39" s="22">
        <f t="shared" si="1"/>
        <v>34.49579831932773</v>
      </c>
    </row>
    <row r="40" spans="1:5" s="30" customFormat="1" ht="23.25" customHeight="1">
      <c r="A40" s="26" t="s">
        <v>177</v>
      </c>
      <c r="B40" s="27" t="s">
        <v>178</v>
      </c>
      <c r="C40" s="12">
        <f>SUM(C41+C42+C43)</f>
        <v>161800</v>
      </c>
      <c r="D40" s="29">
        <f>SUM(D41+D42+D43)</f>
        <v>46817</v>
      </c>
      <c r="E40" s="28">
        <f t="shared" si="1"/>
        <v>28.935105067985166</v>
      </c>
    </row>
    <row r="41" spans="1:5" s="15" customFormat="1" ht="24" customHeight="1">
      <c r="A41" s="16" t="s">
        <v>179</v>
      </c>
      <c r="B41" s="32" t="s">
        <v>180</v>
      </c>
      <c r="C41" s="18">
        <v>10536</v>
      </c>
      <c r="D41" s="19">
        <v>4640</v>
      </c>
      <c r="E41" s="22">
        <f t="shared" si="1"/>
        <v>44.03948367501898</v>
      </c>
    </row>
    <row r="42" spans="1:5" s="15" customFormat="1" ht="25.5" customHeight="1">
      <c r="A42" s="16" t="s">
        <v>181</v>
      </c>
      <c r="B42" s="32" t="s">
        <v>182</v>
      </c>
      <c r="C42" s="18">
        <v>80781</v>
      </c>
      <c r="D42" s="19">
        <v>14296</v>
      </c>
      <c r="E42" s="22">
        <f t="shared" si="1"/>
        <v>17.697230784466644</v>
      </c>
    </row>
    <row r="43" spans="1:5" s="15" customFormat="1" ht="27.75" customHeight="1">
      <c r="A43" s="16" t="s">
        <v>183</v>
      </c>
      <c r="B43" s="24" t="s">
        <v>184</v>
      </c>
      <c r="C43" s="18">
        <v>70483</v>
      </c>
      <c r="D43" s="19">
        <v>27881</v>
      </c>
      <c r="E43" s="22">
        <f t="shared" si="1"/>
        <v>39.55705631145099</v>
      </c>
    </row>
    <row r="44" spans="1:5" s="15" customFormat="1" ht="26.25" customHeight="1">
      <c r="A44" s="26" t="s">
        <v>244</v>
      </c>
      <c r="B44" s="27" t="s">
        <v>176</v>
      </c>
      <c r="C44" s="12">
        <f>SUM(C45+C46+C47)</f>
        <v>22593</v>
      </c>
      <c r="D44" s="12">
        <f>SUM(D45+D46+D47)</f>
        <v>11375</v>
      </c>
      <c r="E44" s="54">
        <f t="shared" si="1"/>
        <v>50.34745275085203</v>
      </c>
    </row>
    <row r="45" spans="1:5" s="15" customFormat="1" ht="26.25" customHeight="1">
      <c r="A45" s="16" t="s">
        <v>245</v>
      </c>
      <c r="B45" s="32" t="s">
        <v>247</v>
      </c>
      <c r="C45" s="18">
        <v>10954</v>
      </c>
      <c r="D45" s="19">
        <v>4842</v>
      </c>
      <c r="E45" s="22">
        <f t="shared" si="1"/>
        <v>44.203030856308196</v>
      </c>
    </row>
    <row r="46" spans="1:5" s="15" customFormat="1" ht="26.25" customHeight="1">
      <c r="A46" s="16" t="s">
        <v>246</v>
      </c>
      <c r="B46" s="55" t="s">
        <v>248</v>
      </c>
      <c r="C46" s="18">
        <v>10839</v>
      </c>
      <c r="D46" s="19">
        <v>6433</v>
      </c>
      <c r="E46" s="22">
        <f t="shared" si="1"/>
        <v>59.35049358796937</v>
      </c>
    </row>
    <row r="47" spans="1:5" s="15" customFormat="1" ht="26.25" customHeight="1">
      <c r="A47" s="16" t="s">
        <v>291</v>
      </c>
      <c r="B47" s="55" t="s">
        <v>292</v>
      </c>
      <c r="C47" s="18">
        <v>800</v>
      </c>
      <c r="D47" s="18">
        <v>100</v>
      </c>
      <c r="E47" s="22">
        <f t="shared" si="1"/>
        <v>12.5</v>
      </c>
    </row>
    <row r="48" spans="1:5" s="15" customFormat="1" ht="26.25" customHeight="1">
      <c r="A48" s="26" t="s">
        <v>249</v>
      </c>
      <c r="B48" s="27" t="s">
        <v>252</v>
      </c>
      <c r="C48" s="12">
        <f>SUM(C49+C50)</f>
        <v>21186</v>
      </c>
      <c r="D48" s="12">
        <f>SUM(D49+D50)</f>
        <v>14083</v>
      </c>
      <c r="E48" s="54">
        <f t="shared" si="1"/>
        <v>66.47314264136695</v>
      </c>
    </row>
    <row r="49" spans="1:5" s="15" customFormat="1" ht="26.25" customHeight="1">
      <c r="A49" s="16" t="s">
        <v>250</v>
      </c>
      <c r="B49" s="32" t="s">
        <v>163</v>
      </c>
      <c r="C49" s="18">
        <v>12406</v>
      </c>
      <c r="D49" s="19">
        <v>6369</v>
      </c>
      <c r="E49" s="22">
        <f t="shared" si="1"/>
        <v>51.33806222795422</v>
      </c>
    </row>
    <row r="50" spans="1:5" s="15" customFormat="1" ht="26.25" customHeight="1">
      <c r="A50" s="16" t="s">
        <v>251</v>
      </c>
      <c r="B50" s="55" t="s">
        <v>165</v>
      </c>
      <c r="C50" s="18">
        <v>8780</v>
      </c>
      <c r="D50" s="19">
        <v>7714</v>
      </c>
      <c r="E50" s="22">
        <f t="shared" si="1"/>
        <v>87.85876993166288</v>
      </c>
    </row>
    <row r="51" spans="1:5" s="15" customFormat="1" ht="34.5" customHeight="1">
      <c r="A51" s="26" t="s">
        <v>253</v>
      </c>
      <c r="B51" s="27" t="s">
        <v>115</v>
      </c>
      <c r="C51" s="12">
        <f>SUM(C52)</f>
        <v>11500</v>
      </c>
      <c r="D51" s="12">
        <f>SUM(D52)</f>
        <v>5042</v>
      </c>
      <c r="E51" s="54">
        <f t="shared" si="1"/>
        <v>43.84347826086957</v>
      </c>
    </row>
    <row r="52" spans="1:5" s="15" customFormat="1" ht="33" customHeight="1">
      <c r="A52" s="71" t="s">
        <v>254</v>
      </c>
      <c r="B52" s="32" t="s">
        <v>255</v>
      </c>
      <c r="C52" s="18">
        <v>11500</v>
      </c>
      <c r="D52" s="19">
        <v>5042</v>
      </c>
      <c r="E52" s="22">
        <f t="shared" si="1"/>
        <v>43.84347826086957</v>
      </c>
    </row>
    <row r="53" spans="1:5" s="30" customFormat="1" ht="20.25" customHeight="1">
      <c r="A53" s="72" t="s">
        <v>185</v>
      </c>
      <c r="B53" s="33" t="s">
        <v>186</v>
      </c>
      <c r="C53" s="34">
        <f>SUM(C3+C10+C12+C15+C19+C24+C26+C31+C34+C40+C44+C48+C51)</f>
        <v>5971506</v>
      </c>
      <c r="D53" s="34">
        <f>SUM(D3+D10+D12+D15+D19+D24+D26+D31+D34+D40+D44+D48+D51)</f>
        <v>2034499</v>
      </c>
      <c r="E53" s="28">
        <f t="shared" si="1"/>
        <v>34.070115645868896</v>
      </c>
    </row>
    <row r="54" spans="1:5" s="35" customFormat="1" ht="30.75" customHeight="1">
      <c r="A54" s="73" t="s">
        <v>187</v>
      </c>
      <c r="B54" s="85" t="s">
        <v>188</v>
      </c>
      <c r="C54" s="57">
        <f>SUM(доходы!C91-расходы!C53)</f>
        <v>-1517830</v>
      </c>
      <c r="D54" s="57">
        <f>SUM(доходы!D91-расходы!D53)</f>
        <v>182917</v>
      </c>
      <c r="E54" s="22"/>
    </row>
  </sheetData>
  <mergeCells count="1">
    <mergeCell ref="A1:E1"/>
  </mergeCells>
  <printOptions/>
  <pageMargins left="0.61" right="0.18" top="0.4" bottom="0.53" header="0.31496062992125984" footer="0.275590551181102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D63"/>
  <sheetViews>
    <sheetView workbookViewId="0" topLeftCell="A1">
      <selection activeCell="K13" sqref="K13"/>
    </sheetView>
  </sheetViews>
  <sheetFormatPr defaultColWidth="9.00390625" defaultRowHeight="12.75"/>
  <cols>
    <col min="1" max="1" width="19.625" style="58" customWidth="1"/>
    <col min="2" max="2" width="52.25390625" style="76" customWidth="1"/>
    <col min="3" max="3" width="11.75390625" style="0" customWidth="1"/>
    <col min="4" max="4" width="11.25390625" style="0" customWidth="1"/>
    <col min="5" max="5" width="0" style="0" hidden="1" customWidth="1"/>
  </cols>
  <sheetData>
    <row r="1" spans="1:4" s="37" customFormat="1" ht="18" customHeight="1">
      <c r="A1" s="158" t="s">
        <v>189</v>
      </c>
      <c r="B1" s="158"/>
      <c r="C1" s="158"/>
      <c r="D1" s="158"/>
    </row>
    <row r="2" ht="11.25" customHeight="1">
      <c r="D2" s="4" t="s">
        <v>190</v>
      </c>
    </row>
    <row r="3" spans="1:4" s="8" customFormat="1" ht="33" customHeight="1">
      <c r="A3" s="60" t="s">
        <v>103</v>
      </c>
      <c r="B3" s="88" t="s">
        <v>2</v>
      </c>
      <c r="C3" s="61" t="s">
        <v>240</v>
      </c>
      <c r="D3" s="62" t="s">
        <v>298</v>
      </c>
    </row>
    <row r="4" spans="1:4" s="38" customFormat="1" ht="25.5" customHeight="1">
      <c r="A4" s="63" t="s">
        <v>191</v>
      </c>
      <c r="B4" s="89" t="s">
        <v>192</v>
      </c>
      <c r="C4" s="64">
        <f>SUM(C5+C10+C15+C24)</f>
        <v>1517830</v>
      </c>
      <c r="D4" s="64">
        <f>SUM(D5+D10+D15+D24+D28)</f>
        <v>-182917</v>
      </c>
    </row>
    <row r="5" spans="1:4" s="40" customFormat="1" ht="24" customHeight="1">
      <c r="A5" s="63" t="s">
        <v>193</v>
      </c>
      <c r="B5" s="90" t="s">
        <v>194</v>
      </c>
      <c r="C5" s="41">
        <f>SUM(C6+C8)</f>
        <v>263595</v>
      </c>
      <c r="D5" s="41">
        <f>SUM(D6+D8)</f>
        <v>-29000</v>
      </c>
    </row>
    <row r="6" spans="1:4" s="40" customFormat="1" ht="24.75" customHeight="1">
      <c r="A6" s="65" t="s">
        <v>195</v>
      </c>
      <c r="B6" s="91" t="s">
        <v>196</v>
      </c>
      <c r="C6" s="39">
        <f>SUM(C7)</f>
        <v>422595</v>
      </c>
      <c r="D6" s="39">
        <f>SUM(D7)</f>
        <v>60000</v>
      </c>
    </row>
    <row r="7" spans="1:4" s="40" customFormat="1" ht="27" customHeight="1">
      <c r="A7" s="65" t="s">
        <v>197</v>
      </c>
      <c r="B7" s="91" t="s">
        <v>198</v>
      </c>
      <c r="C7" s="45">
        <v>422595</v>
      </c>
      <c r="D7" s="66">
        <v>60000</v>
      </c>
    </row>
    <row r="8" spans="1:4" s="40" customFormat="1" ht="27.75" customHeight="1">
      <c r="A8" s="65" t="s">
        <v>199</v>
      </c>
      <c r="B8" s="91" t="s">
        <v>200</v>
      </c>
      <c r="C8" s="42">
        <f>C9</f>
        <v>-159000</v>
      </c>
      <c r="D8" s="42">
        <f>D9</f>
        <v>-89000</v>
      </c>
    </row>
    <row r="9" spans="1:4" s="40" customFormat="1" ht="27" customHeight="1">
      <c r="A9" s="65" t="s">
        <v>201</v>
      </c>
      <c r="B9" s="91" t="s">
        <v>202</v>
      </c>
      <c r="C9" s="43">
        <v>-159000</v>
      </c>
      <c r="D9" s="66">
        <v>-89000</v>
      </c>
    </row>
    <row r="10" spans="1:4" s="44" customFormat="1" ht="26.25" customHeight="1">
      <c r="A10" s="63" t="s">
        <v>203</v>
      </c>
      <c r="B10" s="90" t="s">
        <v>204</v>
      </c>
      <c r="C10" s="41">
        <f>C11+C13</f>
        <v>-31750</v>
      </c>
      <c r="D10" s="41">
        <f>D11+D13</f>
        <v>0</v>
      </c>
    </row>
    <row r="11" spans="1:4" s="44" customFormat="1" ht="25.5" customHeight="1" hidden="1">
      <c r="A11" s="59" t="s">
        <v>205</v>
      </c>
      <c r="B11" s="91" t="s">
        <v>206</v>
      </c>
      <c r="C11" s="39">
        <f>C12</f>
        <v>0</v>
      </c>
      <c r="D11" s="39">
        <f>D12</f>
        <v>0</v>
      </c>
    </row>
    <row r="12" spans="1:4" s="40" customFormat="1" ht="1.5" customHeight="1" hidden="1">
      <c r="A12" s="59" t="s">
        <v>207</v>
      </c>
      <c r="B12" s="91" t="s">
        <v>208</v>
      </c>
      <c r="C12" s="45"/>
      <c r="D12" s="45"/>
    </row>
    <row r="13" spans="1:4" s="40" customFormat="1" ht="36" customHeight="1">
      <c r="A13" s="59" t="s">
        <v>209</v>
      </c>
      <c r="B13" s="91" t="s">
        <v>210</v>
      </c>
      <c r="C13" s="45">
        <f>SUM(C14)</f>
        <v>-31750</v>
      </c>
      <c r="D13" s="45">
        <f>SUM(D14)</f>
        <v>0</v>
      </c>
    </row>
    <row r="14" spans="1:4" s="40" customFormat="1" ht="38.25" customHeight="1">
      <c r="A14" s="59" t="s">
        <v>211</v>
      </c>
      <c r="B14" s="91" t="s">
        <v>212</v>
      </c>
      <c r="C14" s="45">
        <v>-31750</v>
      </c>
      <c r="D14" s="45">
        <v>0</v>
      </c>
    </row>
    <row r="15" spans="1:4" s="40" customFormat="1" ht="14.25" customHeight="1">
      <c r="A15" s="67" t="s">
        <v>213</v>
      </c>
      <c r="B15" s="90" t="s">
        <v>214</v>
      </c>
      <c r="C15" s="41">
        <f>C20+C16</f>
        <v>1285985</v>
      </c>
      <c r="D15" s="41">
        <f>D20+D16</f>
        <v>-153917</v>
      </c>
    </row>
    <row r="16" spans="1:4" s="40" customFormat="1" ht="16.5" customHeight="1">
      <c r="A16" s="59" t="s">
        <v>215</v>
      </c>
      <c r="B16" s="92" t="s">
        <v>216</v>
      </c>
      <c r="C16" s="42">
        <f aca="true" t="shared" si="0" ref="C16:D18">C17</f>
        <v>-5010771</v>
      </c>
      <c r="D16" s="42">
        <f t="shared" si="0"/>
        <v>-3349859</v>
      </c>
    </row>
    <row r="17" spans="1:4" s="40" customFormat="1" ht="15" customHeight="1">
      <c r="A17" s="59" t="s">
        <v>217</v>
      </c>
      <c r="B17" s="91" t="s">
        <v>218</v>
      </c>
      <c r="C17" s="43">
        <f t="shared" si="0"/>
        <v>-5010771</v>
      </c>
      <c r="D17" s="43">
        <f t="shared" si="0"/>
        <v>-3349859</v>
      </c>
    </row>
    <row r="18" spans="1:4" s="40" customFormat="1" ht="15" customHeight="1">
      <c r="A18" s="59" t="s">
        <v>219</v>
      </c>
      <c r="B18" s="91" t="s">
        <v>220</v>
      </c>
      <c r="C18" s="43">
        <f t="shared" si="0"/>
        <v>-5010771</v>
      </c>
      <c r="D18" s="43">
        <f t="shared" si="0"/>
        <v>-3349859</v>
      </c>
    </row>
    <row r="19" spans="1:4" s="40" customFormat="1" ht="24" customHeight="1">
      <c r="A19" s="59" t="s">
        <v>221</v>
      </c>
      <c r="B19" s="93" t="s">
        <v>222</v>
      </c>
      <c r="C19" s="43">
        <v>-5010771</v>
      </c>
      <c r="D19" s="66">
        <v>-3349859</v>
      </c>
    </row>
    <row r="20" spans="1:4" s="40" customFormat="1" ht="16.5" customHeight="1">
      <c r="A20" s="59" t="s">
        <v>223</v>
      </c>
      <c r="B20" s="92" t="s">
        <v>224</v>
      </c>
      <c r="C20" s="39">
        <f aca="true" t="shared" si="1" ref="C20:D22">C21</f>
        <v>6296756</v>
      </c>
      <c r="D20" s="39">
        <f t="shared" si="1"/>
        <v>3195942</v>
      </c>
    </row>
    <row r="21" spans="1:4" s="40" customFormat="1" ht="15.75" customHeight="1">
      <c r="A21" s="59" t="s">
        <v>225</v>
      </c>
      <c r="B21" s="91" t="s">
        <v>226</v>
      </c>
      <c r="C21" s="43">
        <f t="shared" si="1"/>
        <v>6296756</v>
      </c>
      <c r="D21" s="43">
        <f t="shared" si="1"/>
        <v>3195942</v>
      </c>
    </row>
    <row r="22" spans="1:4" s="40" customFormat="1" ht="15" customHeight="1">
      <c r="A22" s="59" t="s">
        <v>227</v>
      </c>
      <c r="B22" s="91" t="s">
        <v>228</v>
      </c>
      <c r="C22" s="43">
        <f t="shared" si="1"/>
        <v>6296756</v>
      </c>
      <c r="D22" s="43">
        <f t="shared" si="1"/>
        <v>3195942</v>
      </c>
    </row>
    <row r="23" spans="1:4" s="40" customFormat="1" ht="22.5" customHeight="1">
      <c r="A23" s="59" t="s">
        <v>229</v>
      </c>
      <c r="B23" s="93" t="s">
        <v>230</v>
      </c>
      <c r="C23" s="45">
        <v>6296756</v>
      </c>
      <c r="D23" s="66">
        <v>3195942</v>
      </c>
    </row>
    <row r="24" spans="1:4" s="40" customFormat="1" ht="27.75" customHeight="1">
      <c r="A24" s="67" t="s">
        <v>231</v>
      </c>
      <c r="B24" s="94" t="s">
        <v>232</v>
      </c>
      <c r="C24" s="41">
        <f>SUM(C25+C28)</f>
        <v>0</v>
      </c>
      <c r="D24" s="41">
        <f>SUM(D25+D28)</f>
        <v>0</v>
      </c>
    </row>
    <row r="25" spans="1:4" s="40" customFormat="1" ht="28.5" customHeight="1">
      <c r="A25" s="67" t="s">
        <v>233</v>
      </c>
      <c r="B25" s="90" t="s">
        <v>234</v>
      </c>
      <c r="C25" s="41">
        <f>SUM(C26)</f>
        <v>-134500</v>
      </c>
      <c r="D25" s="41">
        <f>SUM(D26)</f>
        <v>0</v>
      </c>
    </row>
    <row r="26" spans="1:4" s="40" customFormat="1" ht="60.75" customHeight="1">
      <c r="A26" s="59" t="s">
        <v>235</v>
      </c>
      <c r="B26" s="93" t="s">
        <v>236</v>
      </c>
      <c r="C26" s="45">
        <f>SUM(C27)</f>
        <v>-134500</v>
      </c>
      <c r="D26" s="66">
        <f>SUM(D27)</f>
        <v>0</v>
      </c>
    </row>
    <row r="27" spans="1:4" s="40" customFormat="1" ht="58.5" customHeight="1">
      <c r="A27" s="59" t="s">
        <v>237</v>
      </c>
      <c r="B27" s="93" t="s">
        <v>238</v>
      </c>
      <c r="C27" s="45">
        <v>-134500</v>
      </c>
      <c r="D27" s="66">
        <v>0</v>
      </c>
    </row>
    <row r="28" spans="1:4" ht="30" customHeight="1">
      <c r="A28" s="67" t="s">
        <v>293</v>
      </c>
      <c r="B28" s="90" t="s">
        <v>270</v>
      </c>
      <c r="C28" s="68">
        <f>C29</f>
        <v>134500</v>
      </c>
      <c r="D28" s="69">
        <v>0</v>
      </c>
    </row>
    <row r="29" spans="1:4" ht="24.75" customHeight="1">
      <c r="A29" s="87" t="s">
        <v>295</v>
      </c>
      <c r="B29" s="93" t="s">
        <v>270</v>
      </c>
      <c r="C29" s="45">
        <f>C30</f>
        <v>134500</v>
      </c>
      <c r="D29" s="45">
        <f>D30</f>
        <v>0</v>
      </c>
    </row>
    <row r="30" spans="1:4" ht="27.75" customHeight="1">
      <c r="A30" s="87" t="s">
        <v>294</v>
      </c>
      <c r="B30" s="93" t="s">
        <v>271</v>
      </c>
      <c r="C30" s="45">
        <f>C31</f>
        <v>134500</v>
      </c>
      <c r="D30" s="45">
        <f>D31</f>
        <v>0</v>
      </c>
    </row>
    <row r="31" spans="1:4" ht="22.5">
      <c r="A31" s="87" t="s">
        <v>296</v>
      </c>
      <c r="B31" s="93" t="s">
        <v>272</v>
      </c>
      <c r="C31" s="45">
        <v>134500</v>
      </c>
      <c r="D31" s="70">
        <v>0</v>
      </c>
    </row>
    <row r="32" ht="12.75">
      <c r="B32" s="86"/>
    </row>
    <row r="33" ht="12.75">
      <c r="B33" s="86"/>
    </row>
    <row r="34" ht="12.75">
      <c r="B34" s="86"/>
    </row>
    <row r="35" ht="12.75">
      <c r="B35" s="86"/>
    </row>
    <row r="36" ht="12.75">
      <c r="B36" s="86"/>
    </row>
    <row r="37" ht="12.75">
      <c r="B37" s="86"/>
    </row>
    <row r="38" ht="12.75">
      <c r="B38" s="86"/>
    </row>
    <row r="39" ht="12.75">
      <c r="B39" s="86"/>
    </row>
    <row r="40" ht="12.75">
      <c r="B40" s="86"/>
    </row>
    <row r="41" ht="12.75">
      <c r="B41" s="86"/>
    </row>
    <row r="42" ht="12.75">
      <c r="B42" s="86"/>
    </row>
    <row r="43" ht="12.75">
      <c r="B43" s="86"/>
    </row>
    <row r="44" ht="12.75">
      <c r="B44" s="86"/>
    </row>
    <row r="45" ht="12.75">
      <c r="B45" s="86"/>
    </row>
    <row r="46" ht="12.75">
      <c r="B46" s="86"/>
    </row>
    <row r="47" ht="12.75">
      <c r="B47" s="86"/>
    </row>
    <row r="48" ht="12.75">
      <c r="B48" s="86"/>
    </row>
    <row r="49" ht="12.75">
      <c r="B49" s="86"/>
    </row>
    <row r="50" ht="12.75">
      <c r="B50" s="86"/>
    </row>
    <row r="51" ht="12.75">
      <c r="B51" s="86"/>
    </row>
    <row r="52" ht="12.75">
      <c r="B52" s="86"/>
    </row>
    <row r="53" ht="12.75">
      <c r="B53" s="86"/>
    </row>
    <row r="54" ht="12.75">
      <c r="B54" s="86"/>
    </row>
    <row r="55" ht="12.75">
      <c r="B55" s="86"/>
    </row>
    <row r="56" ht="12.75">
      <c r="B56" s="86"/>
    </row>
    <row r="57" ht="12.75">
      <c r="B57" s="86"/>
    </row>
    <row r="58" ht="12.75">
      <c r="B58" s="86"/>
    </row>
    <row r="59" ht="12.75">
      <c r="B59" s="86"/>
    </row>
    <row r="60" ht="12.75">
      <c r="B60" s="86"/>
    </row>
    <row r="61" ht="12.75">
      <c r="B61" s="86"/>
    </row>
    <row r="62" ht="12.75">
      <c r="B62" s="86"/>
    </row>
    <row r="63" ht="12.75">
      <c r="B63" s="86"/>
    </row>
  </sheetData>
  <mergeCells count="1">
    <mergeCell ref="A1:D1"/>
  </mergeCells>
  <printOptions/>
  <pageMargins left="0.7874015748031497" right="0.31496062992125984" top="0.68" bottom="0.81" header="0.3149606299212598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Захаревич</cp:lastModifiedBy>
  <cp:lastPrinted>2011-07-28T07:19:16Z</cp:lastPrinted>
  <dcterms:created xsi:type="dcterms:W3CDTF">2010-12-13T05:36:31Z</dcterms:created>
  <dcterms:modified xsi:type="dcterms:W3CDTF">2011-08-10T06:30:40Z</dcterms:modified>
  <cp:category/>
  <cp:version/>
  <cp:contentType/>
  <cp:contentStatus/>
</cp:coreProperties>
</file>